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4685" firstSheet="3" activeTab="3"/>
  </bookViews>
  <sheets>
    <sheet name="Общество" sheetId="9" state="hidden" r:id="rId1"/>
    <sheet name="На сайт" sheetId="11" state="hidden" r:id="rId2"/>
    <sheet name="Общество с выданными ТУ" sheetId="1" state="hidden" r:id="rId3"/>
    <sheet name="Тюменский" sheetId="13" r:id="rId4"/>
    <sheet name="филиал ХМАО" sheetId="15" r:id="rId5"/>
    <sheet name="филиал ЯНАО" sheetId="17" r:id="rId6"/>
    <sheet name="Более 100 т.у.т. ЦТ" sheetId="2" state="hidden" r:id="rId7"/>
    <sheet name="ЦТ" sheetId="3" state="hidden" r:id="rId8"/>
    <sheet name="ВТ" sheetId="4" state="hidden" r:id="rId9"/>
    <sheet name="СТ" sheetId="5" state="hidden" r:id="rId10"/>
    <sheet name="ЮТ" sheetId="6" state="hidden" r:id="rId11"/>
    <sheet name="ХМАО" sheetId="7" state="hidden" r:id="rId12"/>
    <sheet name="ЯНАО" sheetId="8" state="hidden" r:id="rId13"/>
  </sheets>
  <calcPr calcId="162913"/>
</workbook>
</file>

<file path=xl/calcChain.xml><?xml version="1.0" encoding="utf-8"?>
<calcChain xmlns="http://schemas.openxmlformats.org/spreadsheetml/2006/main">
  <c r="F14" i="17" l="1"/>
  <c r="E21" i="15" l="1"/>
  <c r="H14" i="15"/>
  <c r="G14" i="15"/>
  <c r="F14" i="15"/>
  <c r="E14" i="15"/>
  <c r="H13" i="15"/>
  <c r="G13" i="15"/>
  <c r="F13" i="15"/>
  <c r="E13" i="15"/>
  <c r="H12" i="15"/>
  <c r="G12" i="15"/>
  <c r="F12" i="15"/>
  <c r="E12" i="15"/>
  <c r="F21" i="15" l="1"/>
  <c r="G21" i="15"/>
  <c r="H21" i="15"/>
  <c r="H21" i="17" l="1"/>
  <c r="G21" i="17"/>
  <c r="M21" i="13"/>
  <c r="L21" i="13"/>
  <c r="K21" i="13"/>
  <c r="J21" i="13"/>
  <c r="I21" i="13"/>
  <c r="H21" i="13"/>
  <c r="G21" i="13"/>
  <c r="F21" i="13"/>
  <c r="E21" i="13"/>
  <c r="F21" i="17"/>
  <c r="E21" i="17"/>
  <c r="M21" i="17" l="1"/>
  <c r="L21" i="17"/>
  <c r="K21" i="17"/>
  <c r="J21" i="17"/>
  <c r="I21" i="17"/>
  <c r="I21" i="15"/>
  <c r="J21" i="15"/>
  <c r="K21" i="15"/>
  <c r="L21" i="15"/>
  <c r="M21" i="15"/>
  <c r="I44" i="7" l="1"/>
  <c r="I43" i="7"/>
  <c r="I42" i="7"/>
  <c r="D42" i="6" l="1"/>
  <c r="E22" i="1" l="1"/>
  <c r="E23" i="1"/>
  <c r="E24" i="1"/>
  <c r="AI26" i="2" l="1"/>
  <c r="H44" i="6" l="1"/>
  <c r="G44" i="6"/>
  <c r="F44" i="6"/>
  <c r="E44" i="6"/>
  <c r="D44" i="6"/>
  <c r="H43" i="6"/>
  <c r="G43" i="6"/>
  <c r="F43" i="6"/>
  <c r="E43" i="6"/>
  <c r="D43" i="6"/>
  <c r="H42" i="6"/>
  <c r="G42" i="6"/>
  <c r="F42" i="6"/>
  <c r="E42" i="6"/>
  <c r="AB43" i="2" l="1"/>
  <c r="AB44" i="2"/>
  <c r="AB42" i="2"/>
  <c r="H44" i="3" l="1"/>
  <c r="G44" i="3"/>
  <c r="F44" i="3"/>
  <c r="E44" i="3"/>
  <c r="D44" i="3"/>
  <c r="H43" i="3"/>
  <c r="G43" i="3"/>
  <c r="F43" i="3"/>
  <c r="E43" i="3"/>
  <c r="D43" i="3"/>
  <c r="H42" i="3"/>
  <c r="G42" i="3"/>
  <c r="F42" i="3"/>
  <c r="E42" i="3"/>
  <c r="D42" i="3"/>
  <c r="H22" i="1" l="1"/>
  <c r="F22" i="9" s="1"/>
  <c r="AI30" i="2" l="1"/>
  <c r="H44" i="4" l="1"/>
  <c r="F22" i="11" l="1"/>
  <c r="H31" i="1" l="1"/>
  <c r="R31" i="1"/>
  <c r="O23" i="1"/>
  <c r="M39" i="1" l="1"/>
  <c r="I39" i="11" l="1"/>
  <c r="E38" i="1" l="1"/>
  <c r="D22" i="1" l="1"/>
  <c r="D22" i="11" s="1"/>
  <c r="D23" i="1"/>
  <c r="D23" i="11" s="1"/>
  <c r="D24" i="1"/>
  <c r="D24" i="11" s="1"/>
  <c r="F22" i="1"/>
  <c r="E22" i="11" s="1"/>
  <c r="F23" i="1"/>
  <c r="E23" i="11" s="1"/>
  <c r="F24" i="1"/>
  <c r="E24" i="11" s="1"/>
  <c r="AG12" i="1" l="1"/>
  <c r="U12" i="11" s="1"/>
  <c r="AF12" i="1"/>
  <c r="AE12" i="1"/>
  <c r="T12" i="11" s="1"/>
  <c r="AD12" i="1"/>
  <c r="AC12" i="1"/>
  <c r="S12" i="11" s="1"/>
  <c r="AG11" i="1"/>
  <c r="U11" i="11" s="1"/>
  <c r="AF11" i="1"/>
  <c r="AE11" i="1"/>
  <c r="T11" i="11" s="1"/>
  <c r="AD11" i="1"/>
  <c r="AC11" i="1"/>
  <c r="S11" i="11" s="1"/>
  <c r="AG10" i="1"/>
  <c r="U10" i="11" s="1"/>
  <c r="AF10" i="1"/>
  <c r="AE10" i="1"/>
  <c r="T10" i="11" s="1"/>
  <c r="AD10" i="1"/>
  <c r="AC10" i="1"/>
  <c r="S10" i="11" s="1"/>
  <c r="AG16" i="1"/>
  <c r="U16" i="11" s="1"/>
  <c r="AF16" i="1"/>
  <c r="AE16" i="1"/>
  <c r="T16" i="11" s="1"/>
  <c r="AD16" i="1"/>
  <c r="AC16" i="1"/>
  <c r="S16" i="11" s="1"/>
  <c r="AG15" i="1"/>
  <c r="U15" i="11" s="1"/>
  <c r="AF15" i="1"/>
  <c r="AE15" i="1"/>
  <c r="T15" i="11" s="1"/>
  <c r="AD15" i="1"/>
  <c r="AC15" i="1"/>
  <c r="S15" i="11" s="1"/>
  <c r="AG14" i="1"/>
  <c r="U14" i="11" s="1"/>
  <c r="AF14" i="1"/>
  <c r="AE14" i="1"/>
  <c r="T14" i="11" s="1"/>
  <c r="AD14" i="1"/>
  <c r="AC14" i="1"/>
  <c r="S14" i="11" s="1"/>
  <c r="AG20" i="1"/>
  <c r="U20" i="11" s="1"/>
  <c r="AF20" i="1"/>
  <c r="AE20" i="1"/>
  <c r="T20" i="11" s="1"/>
  <c r="AD20" i="1"/>
  <c r="AC20" i="1"/>
  <c r="S20" i="11" s="1"/>
  <c r="AG19" i="1"/>
  <c r="U19" i="11" s="1"/>
  <c r="AF19" i="1"/>
  <c r="AE19" i="1"/>
  <c r="T19" i="11" s="1"/>
  <c r="AD19" i="1"/>
  <c r="AC19" i="1"/>
  <c r="S19" i="11" s="1"/>
  <c r="AG18" i="1"/>
  <c r="U18" i="11" s="1"/>
  <c r="AF18" i="1"/>
  <c r="AE18" i="1"/>
  <c r="T18" i="11" s="1"/>
  <c r="AD18" i="1"/>
  <c r="AC18" i="1"/>
  <c r="S18" i="11" s="1"/>
  <c r="AG24" i="1"/>
  <c r="U24" i="11" s="1"/>
  <c r="AF24" i="1"/>
  <c r="AE24" i="1"/>
  <c r="T24" i="11" s="1"/>
  <c r="AD24" i="1"/>
  <c r="AC24" i="1"/>
  <c r="S24" i="11" s="1"/>
  <c r="AG23" i="1"/>
  <c r="U23" i="11" s="1"/>
  <c r="AF23" i="1"/>
  <c r="AE23" i="1"/>
  <c r="T23" i="11" s="1"/>
  <c r="AD23" i="1"/>
  <c r="AC23" i="1"/>
  <c r="S23" i="11" s="1"/>
  <c r="AG22" i="1"/>
  <c r="U22" i="11" s="1"/>
  <c r="AF22" i="1"/>
  <c r="AE22" i="1"/>
  <c r="T22" i="11" s="1"/>
  <c r="AD22" i="1"/>
  <c r="AC22" i="1"/>
  <c r="S22" i="11" s="1"/>
  <c r="AG28" i="1"/>
  <c r="U28" i="11" s="1"/>
  <c r="AF28" i="1"/>
  <c r="AE28" i="1"/>
  <c r="T28" i="11" s="1"/>
  <c r="AD28" i="1"/>
  <c r="AC28" i="1"/>
  <c r="S28" i="11" s="1"/>
  <c r="AG27" i="1"/>
  <c r="U27" i="11" s="1"/>
  <c r="AF27" i="1"/>
  <c r="AE27" i="1"/>
  <c r="T27" i="11" s="1"/>
  <c r="AD27" i="1"/>
  <c r="AC27" i="1"/>
  <c r="S27" i="11" s="1"/>
  <c r="AG26" i="1"/>
  <c r="U26" i="11" s="1"/>
  <c r="AF26" i="1"/>
  <c r="AE26" i="1"/>
  <c r="T26" i="11" s="1"/>
  <c r="AD26" i="1"/>
  <c r="AC26" i="1"/>
  <c r="S26" i="11" s="1"/>
  <c r="AB12" i="1"/>
  <c r="R12" i="11" s="1"/>
  <c r="AA12" i="1"/>
  <c r="Z12" i="1"/>
  <c r="Q12" i="11" s="1"/>
  <c r="Y12" i="1"/>
  <c r="X12" i="1"/>
  <c r="P12" i="11" s="1"/>
  <c r="AB11" i="1"/>
  <c r="R11" i="11" s="1"/>
  <c r="AA11" i="1"/>
  <c r="Z11" i="1"/>
  <c r="Q11" i="11" s="1"/>
  <c r="Y11" i="1"/>
  <c r="X11" i="1"/>
  <c r="P11" i="11" s="1"/>
  <c r="AB10" i="1"/>
  <c r="R10" i="11" s="1"/>
  <c r="AA10" i="1"/>
  <c r="Z10" i="1"/>
  <c r="Q10" i="11" s="1"/>
  <c r="Y10" i="1"/>
  <c r="X10" i="1"/>
  <c r="P10" i="11" s="1"/>
  <c r="AB16" i="1"/>
  <c r="R16" i="11" s="1"/>
  <c r="AA16" i="1"/>
  <c r="Z16" i="1"/>
  <c r="Q16" i="11" s="1"/>
  <c r="Y16" i="1"/>
  <c r="X16" i="1"/>
  <c r="P16" i="11" s="1"/>
  <c r="AB15" i="1"/>
  <c r="R15" i="11" s="1"/>
  <c r="AA15" i="1"/>
  <c r="Z15" i="1"/>
  <c r="Q15" i="11" s="1"/>
  <c r="Y15" i="1"/>
  <c r="X15" i="1"/>
  <c r="P15" i="11" s="1"/>
  <c r="AB14" i="1"/>
  <c r="R14" i="11" s="1"/>
  <c r="AA14" i="1"/>
  <c r="Z14" i="1"/>
  <c r="Q14" i="11" s="1"/>
  <c r="Y14" i="1"/>
  <c r="X14" i="1"/>
  <c r="P14" i="11" s="1"/>
  <c r="AB20" i="1"/>
  <c r="R20" i="11" s="1"/>
  <c r="AA20" i="1"/>
  <c r="Z20" i="1"/>
  <c r="Q20" i="11" s="1"/>
  <c r="Y20" i="1"/>
  <c r="X20" i="1"/>
  <c r="P20" i="11" s="1"/>
  <c r="AB19" i="1"/>
  <c r="AA19" i="1"/>
  <c r="Z19" i="1"/>
  <c r="Q19" i="11" s="1"/>
  <c r="Y19" i="1"/>
  <c r="X19" i="1"/>
  <c r="P19" i="11" s="1"/>
  <c r="AB18" i="1"/>
  <c r="R18" i="11" s="1"/>
  <c r="AA18" i="1"/>
  <c r="Z18" i="1"/>
  <c r="Q18" i="11" s="1"/>
  <c r="Y18" i="1"/>
  <c r="X18" i="1"/>
  <c r="P18" i="11" s="1"/>
  <c r="AB24" i="1"/>
  <c r="R24" i="11" s="1"/>
  <c r="AA24" i="1"/>
  <c r="Z24" i="1"/>
  <c r="Q24" i="11" s="1"/>
  <c r="Y24" i="1"/>
  <c r="X24" i="1"/>
  <c r="P24" i="11" s="1"/>
  <c r="AB23" i="1"/>
  <c r="R23" i="11" s="1"/>
  <c r="AA23" i="1"/>
  <c r="Z23" i="1"/>
  <c r="Q23" i="11" s="1"/>
  <c r="Y23" i="1"/>
  <c r="X23" i="1"/>
  <c r="P23" i="11" s="1"/>
  <c r="AB22" i="1"/>
  <c r="R22" i="11" s="1"/>
  <c r="AA22" i="1"/>
  <c r="Z22" i="1"/>
  <c r="Q22" i="11" s="1"/>
  <c r="Y22" i="1"/>
  <c r="X22" i="1"/>
  <c r="P22" i="11" s="1"/>
  <c r="AB28" i="1"/>
  <c r="R28" i="11" s="1"/>
  <c r="AA28" i="1"/>
  <c r="Z28" i="1"/>
  <c r="Q28" i="11" s="1"/>
  <c r="Y28" i="1"/>
  <c r="X28" i="1"/>
  <c r="P28" i="11" s="1"/>
  <c r="AB27" i="1"/>
  <c r="R27" i="11" s="1"/>
  <c r="AA27" i="1"/>
  <c r="Z27" i="1"/>
  <c r="Q27" i="11" s="1"/>
  <c r="Y27" i="1"/>
  <c r="X27" i="1"/>
  <c r="P27" i="11" s="1"/>
  <c r="AB26" i="1"/>
  <c r="R26" i="11" s="1"/>
  <c r="AA26" i="1"/>
  <c r="Z26" i="1"/>
  <c r="Q26" i="11" s="1"/>
  <c r="Y26" i="1"/>
  <c r="X26" i="1"/>
  <c r="P26" i="11" s="1"/>
  <c r="W12" i="1"/>
  <c r="O12" i="11" s="1"/>
  <c r="V12" i="1"/>
  <c r="U12" i="1"/>
  <c r="N12" i="11" s="1"/>
  <c r="T12" i="1"/>
  <c r="S12" i="1"/>
  <c r="M12" i="11" s="1"/>
  <c r="W11" i="1"/>
  <c r="O11" i="11" s="1"/>
  <c r="V11" i="1"/>
  <c r="U11" i="1"/>
  <c r="N11" i="11" s="1"/>
  <c r="T11" i="1"/>
  <c r="S11" i="1"/>
  <c r="M11" i="11" s="1"/>
  <c r="W10" i="1"/>
  <c r="O10" i="11" s="1"/>
  <c r="V10" i="1"/>
  <c r="U10" i="1"/>
  <c r="N10" i="11" s="1"/>
  <c r="T10" i="1"/>
  <c r="S10" i="1"/>
  <c r="M10" i="11" s="1"/>
  <c r="W16" i="1"/>
  <c r="O16" i="11" s="1"/>
  <c r="V16" i="1"/>
  <c r="U16" i="1"/>
  <c r="N16" i="11" s="1"/>
  <c r="T16" i="1"/>
  <c r="S16" i="1"/>
  <c r="M16" i="11" s="1"/>
  <c r="W15" i="1"/>
  <c r="O15" i="11" s="1"/>
  <c r="V15" i="1"/>
  <c r="U15" i="1"/>
  <c r="N15" i="11" s="1"/>
  <c r="T15" i="1"/>
  <c r="S15" i="1"/>
  <c r="M15" i="11" s="1"/>
  <c r="W14" i="1"/>
  <c r="O14" i="11" s="1"/>
  <c r="V14" i="1"/>
  <c r="U14" i="1"/>
  <c r="N14" i="11" s="1"/>
  <c r="T14" i="1"/>
  <c r="S14" i="1"/>
  <c r="M14" i="11" s="1"/>
  <c r="W20" i="1"/>
  <c r="O20" i="11" s="1"/>
  <c r="V20" i="1"/>
  <c r="U20" i="1"/>
  <c r="N20" i="11" s="1"/>
  <c r="T20" i="1"/>
  <c r="S20" i="1"/>
  <c r="M20" i="11" s="1"/>
  <c r="W19" i="1"/>
  <c r="O19" i="11" s="1"/>
  <c r="V19" i="1"/>
  <c r="U19" i="1"/>
  <c r="N19" i="11" s="1"/>
  <c r="T19" i="1"/>
  <c r="S19" i="1"/>
  <c r="M19" i="11" s="1"/>
  <c r="W18" i="1"/>
  <c r="O18" i="11" s="1"/>
  <c r="V18" i="1"/>
  <c r="U18" i="1"/>
  <c r="N18" i="11" s="1"/>
  <c r="T18" i="1"/>
  <c r="S18" i="1"/>
  <c r="M18" i="11" s="1"/>
  <c r="W24" i="1"/>
  <c r="O24" i="11" s="1"/>
  <c r="V24" i="1"/>
  <c r="U24" i="1"/>
  <c r="N24" i="11" s="1"/>
  <c r="T24" i="1"/>
  <c r="S24" i="1"/>
  <c r="M24" i="11" s="1"/>
  <c r="W23" i="1"/>
  <c r="O23" i="11" s="1"/>
  <c r="V23" i="1"/>
  <c r="U23" i="1"/>
  <c r="N23" i="11" s="1"/>
  <c r="T23" i="1"/>
  <c r="S23" i="1"/>
  <c r="M23" i="11" s="1"/>
  <c r="W22" i="1"/>
  <c r="O22" i="11" s="1"/>
  <c r="V22" i="1"/>
  <c r="U22" i="1"/>
  <c r="N22" i="11" s="1"/>
  <c r="T22" i="1"/>
  <c r="S22" i="1"/>
  <c r="M22" i="11" s="1"/>
  <c r="W28" i="1"/>
  <c r="O28" i="11" s="1"/>
  <c r="V28" i="1"/>
  <c r="U28" i="1"/>
  <c r="N28" i="11" s="1"/>
  <c r="T28" i="1"/>
  <c r="S28" i="1"/>
  <c r="M28" i="11" s="1"/>
  <c r="W27" i="1"/>
  <c r="O27" i="11" s="1"/>
  <c r="V27" i="1"/>
  <c r="U27" i="1"/>
  <c r="N27" i="11" s="1"/>
  <c r="T27" i="1"/>
  <c r="S27" i="1"/>
  <c r="M27" i="11" s="1"/>
  <c r="W26" i="1"/>
  <c r="O26" i="11" s="1"/>
  <c r="V26" i="1"/>
  <c r="U26" i="1"/>
  <c r="N26" i="11" s="1"/>
  <c r="T26" i="1"/>
  <c r="S26" i="1"/>
  <c r="M26" i="11" s="1"/>
  <c r="W32" i="1"/>
  <c r="O32" i="11" s="1"/>
  <c r="V32" i="1"/>
  <c r="U32" i="1"/>
  <c r="N32" i="11" s="1"/>
  <c r="T32" i="1"/>
  <c r="S32" i="1"/>
  <c r="M32" i="11" s="1"/>
  <c r="W31" i="1"/>
  <c r="O31" i="11" s="1"/>
  <c r="V31" i="1"/>
  <c r="U31" i="1"/>
  <c r="N31" i="11" s="1"/>
  <c r="T31" i="1"/>
  <c r="S31" i="1"/>
  <c r="M31" i="11" s="1"/>
  <c r="W30" i="1"/>
  <c r="O30" i="11" s="1"/>
  <c r="V30" i="1"/>
  <c r="U30" i="1"/>
  <c r="N30" i="11" s="1"/>
  <c r="T30" i="1"/>
  <c r="S30" i="1"/>
  <c r="M30" i="11" s="1"/>
  <c r="W36" i="1"/>
  <c r="O36" i="11" s="1"/>
  <c r="V36" i="1"/>
  <c r="U36" i="1"/>
  <c r="N36" i="11" s="1"/>
  <c r="T36" i="1"/>
  <c r="S36" i="1"/>
  <c r="M36" i="11" s="1"/>
  <c r="W35" i="1"/>
  <c r="O35" i="11" s="1"/>
  <c r="V35" i="1"/>
  <c r="U35" i="1"/>
  <c r="N35" i="11" s="1"/>
  <c r="T35" i="1"/>
  <c r="S35" i="1"/>
  <c r="M35" i="11" s="1"/>
  <c r="W34" i="1"/>
  <c r="O34" i="11" s="1"/>
  <c r="V34" i="1"/>
  <c r="U34" i="1"/>
  <c r="N34" i="11" s="1"/>
  <c r="T34" i="1"/>
  <c r="S34" i="1"/>
  <c r="M34" i="11" s="1"/>
  <c r="R12" i="1"/>
  <c r="L12" i="11" s="1"/>
  <c r="Q12" i="1"/>
  <c r="P12" i="1"/>
  <c r="K12" i="11" s="1"/>
  <c r="O12" i="1"/>
  <c r="N12" i="1"/>
  <c r="J12" i="11" s="1"/>
  <c r="R11" i="1"/>
  <c r="L11" i="11" s="1"/>
  <c r="Q11" i="1"/>
  <c r="P11" i="1"/>
  <c r="K11" i="11" s="1"/>
  <c r="O11" i="1"/>
  <c r="N11" i="1"/>
  <c r="J11" i="11" s="1"/>
  <c r="R10" i="1"/>
  <c r="L10" i="11" s="1"/>
  <c r="Q10" i="1"/>
  <c r="P10" i="1"/>
  <c r="K10" i="11" s="1"/>
  <c r="O10" i="1"/>
  <c r="N10" i="1"/>
  <c r="J10" i="11" s="1"/>
  <c r="R16" i="1"/>
  <c r="L16" i="11" s="1"/>
  <c r="Q16" i="1"/>
  <c r="P16" i="1"/>
  <c r="K16" i="11" s="1"/>
  <c r="O16" i="1"/>
  <c r="N16" i="1"/>
  <c r="J16" i="11" s="1"/>
  <c r="R15" i="1"/>
  <c r="L15" i="11" s="1"/>
  <c r="Q15" i="1"/>
  <c r="P15" i="1"/>
  <c r="K15" i="11" s="1"/>
  <c r="O15" i="1"/>
  <c r="N15" i="1"/>
  <c r="J15" i="11" s="1"/>
  <c r="R14" i="1"/>
  <c r="L14" i="11" s="1"/>
  <c r="Q14" i="1"/>
  <c r="P14" i="1"/>
  <c r="K14" i="11" s="1"/>
  <c r="O14" i="1"/>
  <c r="N14" i="1"/>
  <c r="J14" i="11" s="1"/>
  <c r="R20" i="1"/>
  <c r="L20" i="11" s="1"/>
  <c r="Q20" i="1"/>
  <c r="P20" i="1"/>
  <c r="K20" i="11" s="1"/>
  <c r="O20" i="1"/>
  <c r="N20" i="1"/>
  <c r="J20" i="11" s="1"/>
  <c r="R19" i="1"/>
  <c r="L19" i="11" s="1"/>
  <c r="Q19" i="1"/>
  <c r="P19" i="1"/>
  <c r="K19" i="11" s="1"/>
  <c r="O19" i="1"/>
  <c r="N19" i="1"/>
  <c r="J19" i="11" s="1"/>
  <c r="R18" i="1"/>
  <c r="L18" i="11" s="1"/>
  <c r="Q18" i="1"/>
  <c r="P18" i="1"/>
  <c r="K18" i="11" s="1"/>
  <c r="O18" i="1"/>
  <c r="N18" i="1"/>
  <c r="J18" i="11" s="1"/>
  <c r="R24" i="1"/>
  <c r="L24" i="11" s="1"/>
  <c r="Q24" i="1"/>
  <c r="P24" i="1"/>
  <c r="K24" i="11" s="1"/>
  <c r="O24" i="1"/>
  <c r="N24" i="1"/>
  <c r="J24" i="11" s="1"/>
  <c r="R23" i="1"/>
  <c r="L23" i="11" s="1"/>
  <c r="Q23" i="1"/>
  <c r="P23" i="1"/>
  <c r="K23" i="11" s="1"/>
  <c r="N23" i="1"/>
  <c r="J23" i="11" s="1"/>
  <c r="R22" i="1"/>
  <c r="L22" i="11" s="1"/>
  <c r="Q22" i="1"/>
  <c r="P22" i="1"/>
  <c r="K22" i="11" s="1"/>
  <c r="O22" i="1"/>
  <c r="N22" i="1"/>
  <c r="J22" i="11" s="1"/>
  <c r="R28" i="1"/>
  <c r="L28" i="11" s="1"/>
  <c r="Q28" i="1"/>
  <c r="P28" i="1"/>
  <c r="K28" i="11" s="1"/>
  <c r="O28" i="1"/>
  <c r="N28" i="1"/>
  <c r="J28" i="11" s="1"/>
  <c r="R27" i="1"/>
  <c r="L27" i="11" s="1"/>
  <c r="Q27" i="1"/>
  <c r="P27" i="1"/>
  <c r="K27" i="11" s="1"/>
  <c r="O27" i="1"/>
  <c r="N27" i="1"/>
  <c r="J27" i="11" s="1"/>
  <c r="R26" i="1"/>
  <c r="L26" i="11" s="1"/>
  <c r="Q26" i="1"/>
  <c r="P26" i="1"/>
  <c r="K26" i="11" s="1"/>
  <c r="O26" i="1"/>
  <c r="N26" i="1"/>
  <c r="J26" i="11" s="1"/>
  <c r="M12" i="1"/>
  <c r="I12" i="11" s="1"/>
  <c r="L12" i="1"/>
  <c r="K12" i="1"/>
  <c r="H12" i="11" s="1"/>
  <c r="J12" i="1"/>
  <c r="I12" i="1"/>
  <c r="G12" i="11" s="1"/>
  <c r="M11" i="1"/>
  <c r="I11" i="11" s="1"/>
  <c r="L11" i="1"/>
  <c r="K11" i="1"/>
  <c r="H11" i="11" s="1"/>
  <c r="J11" i="1"/>
  <c r="I11" i="1"/>
  <c r="G11" i="11" s="1"/>
  <c r="M10" i="1"/>
  <c r="I10" i="11" s="1"/>
  <c r="L10" i="1"/>
  <c r="K10" i="1"/>
  <c r="H10" i="11" s="1"/>
  <c r="J10" i="1"/>
  <c r="I10" i="1"/>
  <c r="G10" i="11" s="1"/>
  <c r="M16" i="1"/>
  <c r="I16" i="11" s="1"/>
  <c r="L16" i="1"/>
  <c r="K16" i="1"/>
  <c r="H16" i="11" s="1"/>
  <c r="J16" i="1"/>
  <c r="I16" i="1"/>
  <c r="G16" i="11" s="1"/>
  <c r="M15" i="1"/>
  <c r="I15" i="11" s="1"/>
  <c r="L15" i="1"/>
  <c r="K15" i="1"/>
  <c r="H15" i="11" s="1"/>
  <c r="J15" i="1"/>
  <c r="I15" i="1"/>
  <c r="G15" i="11" s="1"/>
  <c r="M14" i="1"/>
  <c r="I14" i="11" s="1"/>
  <c r="L14" i="1"/>
  <c r="K14" i="1"/>
  <c r="H14" i="11" s="1"/>
  <c r="J14" i="1"/>
  <c r="I14" i="1"/>
  <c r="G14" i="11" s="1"/>
  <c r="M20" i="1"/>
  <c r="I20" i="11" s="1"/>
  <c r="L20" i="1"/>
  <c r="K20" i="1"/>
  <c r="H20" i="11" s="1"/>
  <c r="J20" i="1"/>
  <c r="I20" i="1"/>
  <c r="G20" i="11" s="1"/>
  <c r="M19" i="1"/>
  <c r="I19" i="11" s="1"/>
  <c r="L19" i="1"/>
  <c r="K19" i="1"/>
  <c r="H19" i="11" s="1"/>
  <c r="J19" i="1"/>
  <c r="I19" i="1"/>
  <c r="G19" i="11" s="1"/>
  <c r="M18" i="1"/>
  <c r="I18" i="11" s="1"/>
  <c r="L18" i="1"/>
  <c r="K18" i="1"/>
  <c r="H18" i="11" s="1"/>
  <c r="J18" i="1"/>
  <c r="I18" i="1"/>
  <c r="G18" i="11" s="1"/>
  <c r="H12" i="1"/>
  <c r="F12" i="11" s="1"/>
  <c r="G12" i="1"/>
  <c r="F12" i="1"/>
  <c r="E12" i="11" s="1"/>
  <c r="E12" i="1"/>
  <c r="D12" i="1"/>
  <c r="D12" i="11" s="1"/>
  <c r="H11" i="1"/>
  <c r="F11" i="11" s="1"/>
  <c r="G11" i="1"/>
  <c r="F11" i="1"/>
  <c r="E11" i="11" s="1"/>
  <c r="E11" i="1"/>
  <c r="D11" i="1"/>
  <c r="D11" i="11" s="1"/>
  <c r="H10" i="1"/>
  <c r="F10" i="11" s="1"/>
  <c r="G10" i="1"/>
  <c r="F10" i="1"/>
  <c r="E10" i="11" s="1"/>
  <c r="E10" i="1"/>
  <c r="D10" i="1"/>
  <c r="D10" i="11" s="1"/>
  <c r="H16" i="1"/>
  <c r="F16" i="11" s="1"/>
  <c r="G16" i="1"/>
  <c r="F16" i="1"/>
  <c r="E16" i="11" s="1"/>
  <c r="E16" i="1"/>
  <c r="D16" i="1"/>
  <c r="D16" i="11" s="1"/>
  <c r="H15" i="1"/>
  <c r="F15" i="11" s="1"/>
  <c r="G15" i="1"/>
  <c r="F15" i="1"/>
  <c r="E15" i="11" s="1"/>
  <c r="E15" i="1"/>
  <c r="D15" i="1"/>
  <c r="D15" i="11" s="1"/>
  <c r="H14" i="1"/>
  <c r="F14" i="11" s="1"/>
  <c r="G14" i="1"/>
  <c r="F14" i="1"/>
  <c r="E14" i="11" s="1"/>
  <c r="E14" i="1"/>
  <c r="D14" i="1"/>
  <c r="D14" i="11" s="1"/>
  <c r="H20" i="1"/>
  <c r="F20" i="11" s="1"/>
  <c r="G20" i="1"/>
  <c r="F20" i="1"/>
  <c r="E20" i="11" s="1"/>
  <c r="E20" i="1"/>
  <c r="D20" i="1"/>
  <c r="D20" i="11" s="1"/>
  <c r="H19" i="1"/>
  <c r="F19" i="11" s="1"/>
  <c r="G19" i="1"/>
  <c r="F19" i="1"/>
  <c r="E19" i="11" s="1"/>
  <c r="E19" i="1"/>
  <c r="D19" i="1"/>
  <c r="D19" i="11" s="1"/>
  <c r="H18" i="1"/>
  <c r="F18" i="11" s="1"/>
  <c r="G18" i="1"/>
  <c r="F18" i="1"/>
  <c r="E18" i="11" s="1"/>
  <c r="E18" i="1"/>
  <c r="D18" i="1"/>
  <c r="D18" i="11" s="1"/>
  <c r="H24" i="1"/>
  <c r="F24" i="11" s="1"/>
  <c r="G24" i="1"/>
  <c r="H23" i="1"/>
  <c r="F23" i="11" s="1"/>
  <c r="G23" i="1"/>
  <c r="G22" i="1"/>
  <c r="H28" i="1"/>
  <c r="F28" i="11" s="1"/>
  <c r="G28" i="1"/>
  <c r="F28" i="1"/>
  <c r="E28" i="11" s="1"/>
  <c r="E28" i="1"/>
  <c r="D28" i="1"/>
  <c r="D28" i="11" s="1"/>
  <c r="H27" i="1"/>
  <c r="F27" i="11" s="1"/>
  <c r="G27" i="1"/>
  <c r="F27" i="1"/>
  <c r="E27" i="11" s="1"/>
  <c r="E27" i="1"/>
  <c r="D27" i="1"/>
  <c r="D27" i="11" s="1"/>
  <c r="H26" i="1"/>
  <c r="F26" i="11" s="1"/>
  <c r="G26" i="1"/>
  <c r="F26" i="1"/>
  <c r="E26" i="11" s="1"/>
  <c r="E26" i="1"/>
  <c r="D26" i="1"/>
  <c r="D26" i="11" s="1"/>
  <c r="M24" i="1"/>
  <c r="I24" i="11" s="1"/>
  <c r="L24" i="1"/>
  <c r="K24" i="1"/>
  <c r="H24" i="11" s="1"/>
  <c r="J24" i="1"/>
  <c r="I24" i="1"/>
  <c r="G24" i="11" s="1"/>
  <c r="M23" i="1"/>
  <c r="I23" i="11" s="1"/>
  <c r="L23" i="1"/>
  <c r="K23" i="1"/>
  <c r="H23" i="11" s="1"/>
  <c r="J23" i="1"/>
  <c r="I23" i="1"/>
  <c r="G23" i="11" s="1"/>
  <c r="M22" i="1"/>
  <c r="I22" i="11" s="1"/>
  <c r="L22" i="1"/>
  <c r="K22" i="1"/>
  <c r="H22" i="11" s="1"/>
  <c r="J22" i="1"/>
  <c r="I22" i="1"/>
  <c r="G22" i="11" s="1"/>
  <c r="M28" i="1"/>
  <c r="I28" i="11" s="1"/>
  <c r="L28" i="1"/>
  <c r="K28" i="1"/>
  <c r="H28" i="11" s="1"/>
  <c r="J28" i="1"/>
  <c r="I28" i="1"/>
  <c r="G28" i="11" s="1"/>
  <c r="M27" i="1"/>
  <c r="I27" i="11" s="1"/>
  <c r="L27" i="1"/>
  <c r="K27" i="1"/>
  <c r="H27" i="11" s="1"/>
  <c r="J27" i="1"/>
  <c r="I27" i="1"/>
  <c r="G27" i="11" s="1"/>
  <c r="M26" i="1"/>
  <c r="I26" i="11" s="1"/>
  <c r="L26" i="1"/>
  <c r="K26" i="1"/>
  <c r="H26" i="11" s="1"/>
  <c r="J26" i="1"/>
  <c r="I26" i="1"/>
  <c r="G26" i="11" s="1"/>
  <c r="D30" i="1"/>
  <c r="D30" i="11" s="1"/>
  <c r="E30" i="1"/>
  <c r="F30" i="1"/>
  <c r="E30" i="11" s="1"/>
  <c r="G30" i="1"/>
  <c r="H30" i="1"/>
  <c r="F30" i="11" s="1"/>
  <c r="D31" i="1"/>
  <c r="D31" i="11" s="1"/>
  <c r="E31" i="1"/>
  <c r="F31" i="1"/>
  <c r="E31" i="11" s="1"/>
  <c r="G31" i="1"/>
  <c r="F31" i="11"/>
  <c r="D32" i="1"/>
  <c r="D32" i="11" s="1"/>
  <c r="E32" i="1"/>
  <c r="F32" i="1"/>
  <c r="E32" i="11" s="1"/>
  <c r="G32" i="1"/>
  <c r="H32" i="1"/>
  <c r="F32" i="11" s="1"/>
  <c r="V11" i="11" l="1"/>
  <c r="X11" i="11"/>
  <c r="W11" i="11"/>
  <c r="W19" i="11"/>
  <c r="V14" i="11"/>
  <c r="W14" i="11"/>
  <c r="V16" i="11"/>
  <c r="W16" i="11"/>
  <c r="V18" i="11"/>
  <c r="W18" i="11"/>
  <c r="X18" i="11"/>
  <c r="V20" i="11"/>
  <c r="W20" i="11"/>
  <c r="X20" i="11"/>
  <c r="V15" i="11"/>
  <c r="W15" i="11"/>
  <c r="V10" i="11"/>
  <c r="W10" i="11"/>
  <c r="X10" i="11"/>
  <c r="V12" i="11"/>
  <c r="W12" i="11"/>
  <c r="X12" i="11"/>
  <c r="AL19" i="1"/>
  <c r="R19" i="11"/>
  <c r="X19" i="11" s="1"/>
  <c r="V19" i="11"/>
  <c r="X15" i="11"/>
  <c r="X14" i="11"/>
  <c r="X16" i="11"/>
  <c r="V22" i="11"/>
  <c r="V24" i="11"/>
  <c r="V23" i="11"/>
  <c r="V27" i="11"/>
  <c r="V26" i="11"/>
  <c r="V28" i="11"/>
  <c r="W22" i="11"/>
  <c r="X22" i="11"/>
  <c r="W24" i="11"/>
  <c r="X24" i="11"/>
  <c r="W23" i="11"/>
  <c r="X23" i="11"/>
  <c r="W27" i="11"/>
  <c r="X27" i="11"/>
  <c r="W26" i="11"/>
  <c r="X26" i="11"/>
  <c r="W28" i="11"/>
  <c r="X28" i="11"/>
  <c r="AL26" i="1"/>
  <c r="AH14" i="2"/>
  <c r="AI14" i="2"/>
  <c r="AJ14" i="2"/>
  <c r="AK14" i="2"/>
  <c r="AL14" i="2"/>
  <c r="AH15" i="2"/>
  <c r="AI15" i="2"/>
  <c r="AJ15" i="2"/>
  <c r="AK15" i="2"/>
  <c r="AL15" i="2"/>
  <c r="AH16" i="2"/>
  <c r="AI16" i="2"/>
  <c r="AJ16" i="2"/>
  <c r="AK16" i="2"/>
  <c r="AL16" i="2"/>
  <c r="AG40" i="1" l="1"/>
  <c r="U40" i="11" s="1"/>
  <c r="AF40" i="1"/>
  <c r="AE40" i="1"/>
  <c r="T40" i="11" s="1"/>
  <c r="AD40" i="1"/>
  <c r="AC40" i="1"/>
  <c r="S40" i="11" s="1"/>
  <c r="AG39" i="1"/>
  <c r="U39" i="11" s="1"/>
  <c r="AF39" i="1"/>
  <c r="AE39" i="1"/>
  <c r="T39" i="11" s="1"/>
  <c r="AD39" i="1"/>
  <c r="AC39" i="1"/>
  <c r="S39" i="11" s="1"/>
  <c r="AG38" i="1"/>
  <c r="U38" i="11" s="1"/>
  <c r="AF38" i="1"/>
  <c r="AE38" i="1"/>
  <c r="T38" i="11" s="1"/>
  <c r="AD38" i="1"/>
  <c r="AC38" i="1"/>
  <c r="S38" i="11" s="1"/>
  <c r="AG36" i="1"/>
  <c r="U36" i="11" s="1"/>
  <c r="AF36" i="1"/>
  <c r="AE36" i="1"/>
  <c r="T36" i="11" s="1"/>
  <c r="AD36" i="1"/>
  <c r="AC36" i="1"/>
  <c r="S36" i="11" s="1"/>
  <c r="AG35" i="1"/>
  <c r="U35" i="11" s="1"/>
  <c r="AF35" i="1"/>
  <c r="AE35" i="1"/>
  <c r="T35" i="11" s="1"/>
  <c r="AD35" i="1"/>
  <c r="AC35" i="1"/>
  <c r="S35" i="11" s="1"/>
  <c r="AG34" i="1"/>
  <c r="U34" i="11" s="1"/>
  <c r="AF34" i="1"/>
  <c r="AE34" i="1"/>
  <c r="T34" i="11" s="1"/>
  <c r="AD34" i="1"/>
  <c r="AC34" i="1"/>
  <c r="S34" i="11" s="1"/>
  <c r="AC31" i="1"/>
  <c r="S31" i="11" s="1"/>
  <c r="AD31" i="1"/>
  <c r="AE31" i="1"/>
  <c r="T31" i="11" s="1"/>
  <c r="AF31" i="1"/>
  <c r="AG31" i="1"/>
  <c r="U31" i="11" s="1"/>
  <c r="AC32" i="1"/>
  <c r="S32" i="11" s="1"/>
  <c r="AD32" i="1"/>
  <c r="AE32" i="1"/>
  <c r="T32" i="11" s="1"/>
  <c r="AF32" i="1"/>
  <c r="AG32" i="1"/>
  <c r="U32" i="11" s="1"/>
  <c r="AD30" i="1"/>
  <c r="AE30" i="1"/>
  <c r="T30" i="11" s="1"/>
  <c r="AF30" i="1"/>
  <c r="AG30" i="1"/>
  <c r="U30" i="11" s="1"/>
  <c r="AC30" i="1"/>
  <c r="S30" i="11" s="1"/>
  <c r="AB40" i="1"/>
  <c r="R40" i="11" s="1"/>
  <c r="AA40" i="1"/>
  <c r="Z40" i="1"/>
  <c r="Q40" i="11" s="1"/>
  <c r="Y40" i="1"/>
  <c r="X40" i="1"/>
  <c r="P40" i="11" s="1"/>
  <c r="AB39" i="1"/>
  <c r="R39" i="11" s="1"/>
  <c r="AA39" i="1"/>
  <c r="Z39" i="1"/>
  <c r="Q39" i="11" s="1"/>
  <c r="Y39" i="1"/>
  <c r="X39" i="1"/>
  <c r="P39" i="11" s="1"/>
  <c r="AB38" i="1"/>
  <c r="R38" i="11" s="1"/>
  <c r="AA38" i="1"/>
  <c r="Z38" i="1"/>
  <c r="Q38" i="11" s="1"/>
  <c r="Y38" i="1"/>
  <c r="X38" i="1"/>
  <c r="P38" i="11" s="1"/>
  <c r="AB36" i="1"/>
  <c r="R36" i="11" s="1"/>
  <c r="AA36" i="1"/>
  <c r="Z36" i="1"/>
  <c r="Q36" i="11" s="1"/>
  <c r="Y36" i="1"/>
  <c r="X36" i="1"/>
  <c r="P36" i="11" s="1"/>
  <c r="AB35" i="1"/>
  <c r="R35" i="11" s="1"/>
  <c r="AA35" i="1"/>
  <c r="Z35" i="1"/>
  <c r="Q35" i="11" s="1"/>
  <c r="Y35" i="1"/>
  <c r="X35" i="1"/>
  <c r="P35" i="11" s="1"/>
  <c r="AB34" i="1"/>
  <c r="R34" i="11" s="1"/>
  <c r="AA34" i="1"/>
  <c r="Z34" i="1"/>
  <c r="Q34" i="11" s="1"/>
  <c r="Y34" i="1"/>
  <c r="X34" i="1"/>
  <c r="P34" i="11" s="1"/>
  <c r="X31" i="1"/>
  <c r="P31" i="11" s="1"/>
  <c r="Y31" i="1"/>
  <c r="Z31" i="1"/>
  <c r="Q31" i="11" s="1"/>
  <c r="AA31" i="1"/>
  <c r="AB31" i="1"/>
  <c r="X32" i="1"/>
  <c r="P32" i="11" s="1"/>
  <c r="Y32" i="1"/>
  <c r="Z32" i="1"/>
  <c r="Q32" i="11" s="1"/>
  <c r="AA32" i="1"/>
  <c r="AB32" i="1"/>
  <c r="R32" i="11" s="1"/>
  <c r="Y30" i="1"/>
  <c r="Z30" i="1"/>
  <c r="Q30" i="11" s="1"/>
  <c r="AA30" i="1"/>
  <c r="AB30" i="1"/>
  <c r="R30" i="11" s="1"/>
  <c r="X30" i="1"/>
  <c r="P30" i="11" s="1"/>
  <c r="W40" i="1"/>
  <c r="O40" i="11" s="1"/>
  <c r="O44" i="11" s="1"/>
  <c r="V40" i="1"/>
  <c r="U40" i="1"/>
  <c r="N40" i="11" s="1"/>
  <c r="N44" i="11" s="1"/>
  <c r="T40" i="1"/>
  <c r="S40" i="1"/>
  <c r="M40" i="11" s="1"/>
  <c r="M44" i="11" s="1"/>
  <c r="W39" i="1"/>
  <c r="O39" i="11" s="1"/>
  <c r="O43" i="11" s="1"/>
  <c r="V39" i="1"/>
  <c r="U39" i="1"/>
  <c r="N39" i="11" s="1"/>
  <c r="N43" i="11" s="1"/>
  <c r="T39" i="1"/>
  <c r="S39" i="1"/>
  <c r="M39" i="11" s="1"/>
  <c r="M43" i="11" s="1"/>
  <c r="W38" i="1"/>
  <c r="O38" i="11" s="1"/>
  <c r="O42" i="11" s="1"/>
  <c r="V38" i="1"/>
  <c r="U38" i="1"/>
  <c r="N38" i="11" s="1"/>
  <c r="N42" i="11" s="1"/>
  <c r="T38" i="1"/>
  <c r="S38" i="1"/>
  <c r="M38" i="11" s="1"/>
  <c r="M42" i="11" s="1"/>
  <c r="R40" i="1"/>
  <c r="L40" i="11" s="1"/>
  <c r="Q40" i="1"/>
  <c r="P40" i="1"/>
  <c r="K40" i="11" s="1"/>
  <c r="O40" i="1"/>
  <c r="N40" i="1"/>
  <c r="J40" i="11" s="1"/>
  <c r="R39" i="1"/>
  <c r="L39" i="11" s="1"/>
  <c r="Q39" i="1"/>
  <c r="P39" i="1"/>
  <c r="K39" i="11" s="1"/>
  <c r="O39" i="1"/>
  <c r="N39" i="1"/>
  <c r="J39" i="11" s="1"/>
  <c r="R38" i="1"/>
  <c r="L38" i="11" s="1"/>
  <c r="Q38" i="1"/>
  <c r="P38" i="1"/>
  <c r="K38" i="11" s="1"/>
  <c r="O38" i="1"/>
  <c r="N38" i="1"/>
  <c r="J38" i="11" s="1"/>
  <c r="R36" i="1"/>
  <c r="L36" i="11" s="1"/>
  <c r="Q36" i="1"/>
  <c r="P36" i="1"/>
  <c r="K36" i="11" s="1"/>
  <c r="O36" i="1"/>
  <c r="N36" i="1"/>
  <c r="J36" i="11" s="1"/>
  <c r="R35" i="1"/>
  <c r="L35" i="11" s="1"/>
  <c r="Q35" i="1"/>
  <c r="P35" i="1"/>
  <c r="K35" i="11" s="1"/>
  <c r="O35" i="1"/>
  <c r="N35" i="1"/>
  <c r="J35" i="11" s="1"/>
  <c r="R34" i="1"/>
  <c r="L34" i="11" s="1"/>
  <c r="Q34" i="1"/>
  <c r="P34" i="1"/>
  <c r="K34" i="11" s="1"/>
  <c r="O34" i="1"/>
  <c r="N34" i="1"/>
  <c r="J34" i="11" s="1"/>
  <c r="N31" i="1"/>
  <c r="J31" i="11" s="1"/>
  <c r="O31" i="1"/>
  <c r="P31" i="1"/>
  <c r="K31" i="11" s="1"/>
  <c r="Q31" i="1"/>
  <c r="L31" i="11"/>
  <c r="N32" i="1"/>
  <c r="J32" i="11" s="1"/>
  <c r="O32" i="1"/>
  <c r="P32" i="1"/>
  <c r="K32" i="11" s="1"/>
  <c r="Q32" i="1"/>
  <c r="R32" i="1"/>
  <c r="L32" i="11" s="1"/>
  <c r="O30" i="1"/>
  <c r="P30" i="1"/>
  <c r="K30" i="11" s="1"/>
  <c r="Q30" i="1"/>
  <c r="R30" i="1"/>
  <c r="L30" i="11" s="1"/>
  <c r="N30" i="1"/>
  <c r="J30" i="11" s="1"/>
  <c r="M40" i="1"/>
  <c r="I40" i="11" s="1"/>
  <c r="L40" i="1"/>
  <c r="K40" i="1"/>
  <c r="H40" i="11" s="1"/>
  <c r="J40" i="1"/>
  <c r="I40" i="1"/>
  <c r="G40" i="11" s="1"/>
  <c r="L39" i="1"/>
  <c r="K39" i="1"/>
  <c r="H39" i="11" s="1"/>
  <c r="J39" i="1"/>
  <c r="I39" i="1"/>
  <c r="G39" i="11" s="1"/>
  <c r="M38" i="1"/>
  <c r="I38" i="11" s="1"/>
  <c r="L38" i="1"/>
  <c r="K38" i="1"/>
  <c r="H38" i="11" s="1"/>
  <c r="J38" i="1"/>
  <c r="I38" i="1"/>
  <c r="G38" i="11" s="1"/>
  <c r="M36" i="1"/>
  <c r="I36" i="11" s="1"/>
  <c r="L36" i="1"/>
  <c r="K36" i="1"/>
  <c r="H36" i="11" s="1"/>
  <c r="J36" i="1"/>
  <c r="I36" i="1"/>
  <c r="G36" i="11" s="1"/>
  <c r="M35" i="1"/>
  <c r="I35" i="11" s="1"/>
  <c r="L35" i="1"/>
  <c r="K35" i="1"/>
  <c r="H35" i="11" s="1"/>
  <c r="J35" i="1"/>
  <c r="I35" i="1"/>
  <c r="G35" i="11" s="1"/>
  <c r="M34" i="1"/>
  <c r="I34" i="11" s="1"/>
  <c r="L34" i="1"/>
  <c r="K34" i="1"/>
  <c r="H34" i="11" s="1"/>
  <c r="J34" i="1"/>
  <c r="I34" i="1"/>
  <c r="G34" i="11" s="1"/>
  <c r="I31" i="1"/>
  <c r="G31" i="11" s="1"/>
  <c r="J31" i="1"/>
  <c r="K31" i="1"/>
  <c r="H31" i="11" s="1"/>
  <c r="L31" i="1"/>
  <c r="M31" i="1"/>
  <c r="I31" i="11" s="1"/>
  <c r="I32" i="1"/>
  <c r="G32" i="11" s="1"/>
  <c r="J32" i="1"/>
  <c r="K32" i="1"/>
  <c r="H32" i="11" s="1"/>
  <c r="L32" i="1"/>
  <c r="M32" i="1"/>
  <c r="I32" i="11" s="1"/>
  <c r="J30" i="1"/>
  <c r="K30" i="1"/>
  <c r="H30" i="11" s="1"/>
  <c r="L30" i="1"/>
  <c r="M30" i="1"/>
  <c r="I30" i="11" s="1"/>
  <c r="I30" i="1"/>
  <c r="G30" i="11" s="1"/>
  <c r="H40" i="1"/>
  <c r="F40" i="11" s="1"/>
  <c r="G40" i="1"/>
  <c r="F40" i="1"/>
  <c r="E40" i="11" s="1"/>
  <c r="E40" i="1"/>
  <c r="D40" i="1"/>
  <c r="D40" i="11" s="1"/>
  <c r="H39" i="1"/>
  <c r="F39" i="11" s="1"/>
  <c r="G39" i="1"/>
  <c r="F39" i="1"/>
  <c r="E39" i="11" s="1"/>
  <c r="E39" i="1"/>
  <c r="D39" i="1"/>
  <c r="D39" i="11" s="1"/>
  <c r="H38" i="1"/>
  <c r="F38" i="11" s="1"/>
  <c r="G38" i="1"/>
  <c r="F38" i="1"/>
  <c r="E38" i="11" s="1"/>
  <c r="D38" i="1"/>
  <c r="D38" i="11" s="1"/>
  <c r="H36" i="1"/>
  <c r="F36" i="11" s="1"/>
  <c r="G36" i="1"/>
  <c r="F36" i="1"/>
  <c r="E36" i="11" s="1"/>
  <c r="E36" i="1"/>
  <c r="D36" i="1"/>
  <c r="D36" i="11" s="1"/>
  <c r="H35" i="1"/>
  <c r="F35" i="11" s="1"/>
  <c r="G35" i="1"/>
  <c r="F35" i="1"/>
  <c r="E35" i="11" s="1"/>
  <c r="E35" i="1"/>
  <c r="D35" i="1"/>
  <c r="D35" i="11" s="1"/>
  <c r="H34" i="1"/>
  <c r="F34" i="11" s="1"/>
  <c r="G34" i="1"/>
  <c r="F34" i="1"/>
  <c r="E34" i="11" s="1"/>
  <c r="E34" i="1"/>
  <c r="E42" i="1" s="1"/>
  <c r="D34" i="1"/>
  <c r="D34" i="11" s="1"/>
  <c r="W38" i="11" l="1"/>
  <c r="V40" i="11"/>
  <c r="V38" i="11"/>
  <c r="R42" i="11"/>
  <c r="AL38" i="1"/>
  <c r="AI39" i="1"/>
  <c r="R31" i="11"/>
  <c r="R43" i="11" s="1"/>
  <c r="AL31" i="1"/>
  <c r="D42" i="11"/>
  <c r="U43" i="11"/>
  <c r="AL39" i="1"/>
  <c r="F44" i="11"/>
  <c r="F43" i="11"/>
  <c r="F42" i="11"/>
  <c r="J42" i="11"/>
  <c r="J44" i="11"/>
  <c r="J43" i="11"/>
  <c r="E44" i="11"/>
  <c r="E43" i="11"/>
  <c r="E42" i="11"/>
  <c r="V36" i="11"/>
  <c r="D44" i="11"/>
  <c r="D43" i="11"/>
  <c r="V35" i="11"/>
  <c r="V34" i="11"/>
  <c r="G43" i="11"/>
  <c r="H43" i="11"/>
  <c r="I43" i="11"/>
  <c r="W35" i="11"/>
  <c r="X35" i="11"/>
  <c r="G42" i="11"/>
  <c r="H42" i="11"/>
  <c r="I42" i="11"/>
  <c r="G44" i="11"/>
  <c r="H44" i="11"/>
  <c r="I44" i="11"/>
  <c r="W34" i="11"/>
  <c r="X34" i="11"/>
  <c r="W36" i="11"/>
  <c r="X36" i="11"/>
  <c r="K42" i="11"/>
  <c r="L42" i="11"/>
  <c r="K44" i="11"/>
  <c r="L44" i="11"/>
  <c r="K43" i="11"/>
  <c r="L43" i="11"/>
  <c r="P42" i="11"/>
  <c r="Q42" i="11"/>
  <c r="P44" i="11"/>
  <c r="Q44" i="11"/>
  <c r="R44" i="11"/>
  <c r="P43" i="11"/>
  <c r="Q43" i="11"/>
  <c r="V39" i="11"/>
  <c r="W39" i="11"/>
  <c r="X39" i="11"/>
  <c r="X38" i="11"/>
  <c r="W40" i="11"/>
  <c r="X40" i="11"/>
  <c r="U42" i="11"/>
  <c r="X30" i="11"/>
  <c r="W30" i="11"/>
  <c r="T42" i="11"/>
  <c r="U44" i="11"/>
  <c r="X32" i="11"/>
  <c r="W32" i="11"/>
  <c r="T44" i="11"/>
  <c r="S44" i="11"/>
  <c r="V32" i="11"/>
  <c r="V30" i="11"/>
  <c r="S42" i="11"/>
  <c r="W31" i="11"/>
  <c r="T43" i="11"/>
  <c r="S43" i="11"/>
  <c r="V31" i="11"/>
  <c r="U40" i="9"/>
  <c r="T40" i="9"/>
  <c r="S40" i="9"/>
  <c r="R40" i="9"/>
  <c r="Q40" i="9"/>
  <c r="P40" i="9"/>
  <c r="O40" i="9"/>
  <c r="N40" i="9"/>
  <c r="M40" i="9"/>
  <c r="U39" i="9"/>
  <c r="T39" i="9"/>
  <c r="S39" i="9"/>
  <c r="R39" i="9"/>
  <c r="Q39" i="9"/>
  <c r="P39" i="9"/>
  <c r="O39" i="9"/>
  <c r="N39" i="9"/>
  <c r="M39" i="9"/>
  <c r="U38" i="9"/>
  <c r="T38" i="9"/>
  <c r="S38" i="9"/>
  <c r="R38" i="9"/>
  <c r="Q38" i="9"/>
  <c r="P38" i="9"/>
  <c r="O38" i="9"/>
  <c r="N38" i="9"/>
  <c r="M38" i="9"/>
  <c r="U36" i="9"/>
  <c r="T36" i="9"/>
  <c r="S36" i="9"/>
  <c r="R36" i="9"/>
  <c r="Q36" i="9"/>
  <c r="P36" i="9"/>
  <c r="O36" i="9"/>
  <c r="N36" i="9"/>
  <c r="M36" i="9"/>
  <c r="U35" i="9"/>
  <c r="T35" i="9"/>
  <c r="S35" i="9"/>
  <c r="R35" i="9"/>
  <c r="Q35" i="9"/>
  <c r="P35" i="9"/>
  <c r="O35" i="9"/>
  <c r="N35" i="9"/>
  <c r="M35" i="9"/>
  <c r="U34" i="9"/>
  <c r="T34" i="9"/>
  <c r="S34" i="9"/>
  <c r="R34" i="9"/>
  <c r="Q34" i="9"/>
  <c r="P34" i="9"/>
  <c r="O34" i="9"/>
  <c r="N34" i="9"/>
  <c r="M34" i="9"/>
  <c r="U32" i="9"/>
  <c r="T32" i="9"/>
  <c r="R32" i="9"/>
  <c r="Q32" i="9"/>
  <c r="P32" i="9"/>
  <c r="O32" i="9"/>
  <c r="N32" i="9"/>
  <c r="M32" i="9"/>
  <c r="U31" i="9"/>
  <c r="T31" i="9"/>
  <c r="R31" i="9"/>
  <c r="Q31" i="9"/>
  <c r="P31" i="9"/>
  <c r="O31" i="9"/>
  <c r="N31" i="9"/>
  <c r="M31" i="9"/>
  <c r="U30" i="9"/>
  <c r="T30" i="9"/>
  <c r="R30" i="9"/>
  <c r="Q30" i="9"/>
  <c r="P30" i="9"/>
  <c r="O30" i="9"/>
  <c r="N30" i="9"/>
  <c r="M30" i="9"/>
  <c r="P28" i="9"/>
  <c r="P27" i="9"/>
  <c r="R26" i="9"/>
  <c r="P26" i="9"/>
  <c r="M11" i="9"/>
  <c r="N11" i="9"/>
  <c r="O11" i="9"/>
  <c r="P11" i="9"/>
  <c r="Q11" i="9"/>
  <c r="R11" i="9"/>
  <c r="S11" i="9"/>
  <c r="T11" i="9"/>
  <c r="U11" i="9"/>
  <c r="M12" i="9"/>
  <c r="N12" i="9"/>
  <c r="O12" i="9"/>
  <c r="P12" i="9"/>
  <c r="Q12" i="9"/>
  <c r="R12" i="9"/>
  <c r="S12" i="9"/>
  <c r="T12" i="9"/>
  <c r="U12" i="9"/>
  <c r="U10" i="9"/>
  <c r="T10" i="9"/>
  <c r="S10" i="9"/>
  <c r="R10" i="9"/>
  <c r="Q10" i="9"/>
  <c r="P10" i="9"/>
  <c r="O10" i="9"/>
  <c r="N10" i="9"/>
  <c r="M10" i="9"/>
  <c r="L40" i="9"/>
  <c r="K40" i="9"/>
  <c r="J40" i="9"/>
  <c r="L39" i="9"/>
  <c r="K39" i="9"/>
  <c r="J39" i="9"/>
  <c r="L38" i="9"/>
  <c r="K38" i="9"/>
  <c r="J38" i="9"/>
  <c r="L36" i="9"/>
  <c r="K36" i="9"/>
  <c r="J36" i="9"/>
  <c r="L35" i="9"/>
  <c r="K35" i="9"/>
  <c r="J35" i="9"/>
  <c r="L34" i="9"/>
  <c r="K34" i="9"/>
  <c r="J34" i="9"/>
  <c r="L32" i="9"/>
  <c r="K32" i="9"/>
  <c r="J32" i="9"/>
  <c r="L31" i="9"/>
  <c r="K31" i="9"/>
  <c r="J31" i="9"/>
  <c r="L30" i="9"/>
  <c r="K30" i="9"/>
  <c r="J30" i="9"/>
  <c r="J11" i="9"/>
  <c r="K11" i="9"/>
  <c r="L11" i="9"/>
  <c r="J12" i="9"/>
  <c r="K12" i="9"/>
  <c r="L12" i="9"/>
  <c r="L10" i="9"/>
  <c r="K10" i="9"/>
  <c r="J10" i="9"/>
  <c r="I40" i="9"/>
  <c r="H40" i="9"/>
  <c r="G40" i="9"/>
  <c r="I39" i="9"/>
  <c r="H39" i="9"/>
  <c r="G39" i="9"/>
  <c r="I38" i="9"/>
  <c r="H38" i="9"/>
  <c r="G38" i="9"/>
  <c r="I36" i="9"/>
  <c r="H36" i="9"/>
  <c r="G36" i="9"/>
  <c r="I35" i="9"/>
  <c r="H35" i="9"/>
  <c r="G35" i="9"/>
  <c r="I34" i="9"/>
  <c r="H34" i="9"/>
  <c r="G34" i="9"/>
  <c r="I32" i="9"/>
  <c r="H32" i="9"/>
  <c r="G32" i="9"/>
  <c r="I31" i="9"/>
  <c r="H31" i="9"/>
  <c r="G31" i="9"/>
  <c r="I30" i="9"/>
  <c r="H30" i="9"/>
  <c r="G30" i="9"/>
  <c r="G11" i="9"/>
  <c r="H11" i="9"/>
  <c r="I11" i="9"/>
  <c r="G12" i="9"/>
  <c r="H12" i="9"/>
  <c r="I12" i="9"/>
  <c r="I10" i="9"/>
  <c r="H10" i="9"/>
  <c r="G10" i="9"/>
  <c r="X42" i="11" l="1"/>
  <c r="V42" i="11"/>
  <c r="X31" i="11"/>
  <c r="X43" i="11"/>
  <c r="V43" i="11"/>
  <c r="V44" i="11"/>
  <c r="X44" i="11"/>
  <c r="F11" i="9"/>
  <c r="F12" i="9"/>
  <c r="F10" i="9"/>
  <c r="E11" i="9"/>
  <c r="E12" i="9"/>
  <c r="E10" i="9"/>
  <c r="D11" i="9"/>
  <c r="D12" i="9"/>
  <c r="D10" i="9"/>
  <c r="AH11" i="1"/>
  <c r="AI11" i="1"/>
  <c r="AK11" i="1"/>
  <c r="AL11" i="1"/>
  <c r="AH12" i="1"/>
  <c r="AI12" i="1"/>
  <c r="AJ12" i="1"/>
  <c r="AK12" i="1"/>
  <c r="AL12" i="1"/>
  <c r="AI10" i="1"/>
  <c r="AK10" i="1"/>
  <c r="AL10" i="1"/>
  <c r="AH10" i="1"/>
  <c r="F40" i="9"/>
  <c r="AK40" i="1"/>
  <c r="AJ40" i="1"/>
  <c r="AI40" i="1"/>
  <c r="D40" i="9"/>
  <c r="F39" i="9"/>
  <c r="AK39" i="1"/>
  <c r="E39" i="9"/>
  <c r="D39" i="9"/>
  <c r="F38" i="9"/>
  <c r="AJ38" i="1"/>
  <c r="AI38" i="1"/>
  <c r="D38" i="9"/>
  <c r="F36" i="9"/>
  <c r="AK36" i="1"/>
  <c r="E36" i="9"/>
  <c r="AI36" i="1"/>
  <c r="D36" i="9"/>
  <c r="AL35" i="1"/>
  <c r="AK35" i="1"/>
  <c r="E35" i="9"/>
  <c r="W35" i="9" s="1"/>
  <c r="AI35" i="1"/>
  <c r="AH35" i="1"/>
  <c r="F34" i="9"/>
  <c r="X34" i="9" s="1"/>
  <c r="AK34" i="1"/>
  <c r="AJ34" i="1"/>
  <c r="AI34" i="1"/>
  <c r="D34" i="9"/>
  <c r="S32" i="9"/>
  <c r="F32" i="9"/>
  <c r="AK32" i="1"/>
  <c r="E32" i="9"/>
  <c r="D32" i="9"/>
  <c r="S31" i="9"/>
  <c r="AK31" i="1"/>
  <c r="E31" i="9"/>
  <c r="D31" i="9"/>
  <c r="S30" i="9"/>
  <c r="F30" i="9"/>
  <c r="AK30" i="1"/>
  <c r="E30" i="9"/>
  <c r="D30" i="9"/>
  <c r="U28" i="9"/>
  <c r="T28" i="9"/>
  <c r="S28" i="9"/>
  <c r="R28" i="9"/>
  <c r="Q28" i="9"/>
  <c r="O28" i="9"/>
  <c r="N28" i="9"/>
  <c r="M28" i="9"/>
  <c r="L28" i="9"/>
  <c r="K28" i="9"/>
  <c r="J28" i="9"/>
  <c r="I28" i="9"/>
  <c r="H28" i="9"/>
  <c r="G28" i="9"/>
  <c r="F28" i="9"/>
  <c r="E28" i="9"/>
  <c r="D28" i="9"/>
  <c r="U27" i="9"/>
  <c r="T27" i="9"/>
  <c r="S27" i="9"/>
  <c r="R27" i="9"/>
  <c r="Q27" i="9"/>
  <c r="O27" i="9"/>
  <c r="N27" i="9"/>
  <c r="M27" i="9"/>
  <c r="L27" i="9"/>
  <c r="J27" i="9"/>
  <c r="I27" i="9"/>
  <c r="H27" i="9"/>
  <c r="G27" i="9"/>
  <c r="F27" i="9"/>
  <c r="E27" i="9"/>
  <c r="D27" i="9"/>
  <c r="U26" i="9"/>
  <c r="T26" i="9"/>
  <c r="S26" i="9"/>
  <c r="Q26" i="9"/>
  <c r="O26" i="9"/>
  <c r="N26" i="9"/>
  <c r="M26" i="9"/>
  <c r="L26" i="9"/>
  <c r="K26" i="9"/>
  <c r="J26" i="9"/>
  <c r="I26" i="9"/>
  <c r="H26" i="9"/>
  <c r="G26" i="9"/>
  <c r="F26" i="9"/>
  <c r="E26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E22" i="9"/>
  <c r="D22" i="9"/>
  <c r="T20" i="9"/>
  <c r="S20" i="9"/>
  <c r="Q20" i="9"/>
  <c r="P20" i="9"/>
  <c r="O20" i="9"/>
  <c r="N20" i="9"/>
  <c r="M20" i="9"/>
  <c r="L20" i="9"/>
  <c r="K20" i="9"/>
  <c r="J20" i="9"/>
  <c r="I20" i="9"/>
  <c r="H20" i="9"/>
  <c r="G20" i="9"/>
  <c r="E20" i="9"/>
  <c r="AI20" i="1"/>
  <c r="D20" i="9"/>
  <c r="T19" i="9"/>
  <c r="S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AI19" i="1"/>
  <c r="D19" i="9"/>
  <c r="T18" i="9"/>
  <c r="S18" i="9"/>
  <c r="Q18" i="9"/>
  <c r="P18" i="9"/>
  <c r="O18" i="9"/>
  <c r="N18" i="9"/>
  <c r="M18" i="9"/>
  <c r="L18" i="9"/>
  <c r="K18" i="9"/>
  <c r="J18" i="9"/>
  <c r="I18" i="9"/>
  <c r="H18" i="9"/>
  <c r="G18" i="9"/>
  <c r="E18" i="9"/>
  <c r="AI18" i="1"/>
  <c r="D18" i="9"/>
  <c r="U16" i="9"/>
  <c r="T16" i="9"/>
  <c r="S16" i="9"/>
  <c r="R16" i="9"/>
  <c r="Q16" i="9"/>
  <c r="P16" i="9"/>
  <c r="O16" i="9"/>
  <c r="N16" i="9"/>
  <c r="M16" i="9"/>
  <c r="K16" i="9"/>
  <c r="J16" i="9"/>
  <c r="I16" i="9"/>
  <c r="H16" i="9"/>
  <c r="G16" i="9"/>
  <c r="F16" i="9"/>
  <c r="E16" i="9"/>
  <c r="D16" i="9"/>
  <c r="U15" i="9"/>
  <c r="T15" i="9"/>
  <c r="S15" i="9"/>
  <c r="R15" i="9"/>
  <c r="Q15" i="9"/>
  <c r="P15" i="9"/>
  <c r="O15" i="9"/>
  <c r="N15" i="9"/>
  <c r="M15" i="9"/>
  <c r="K15" i="9"/>
  <c r="J15" i="9"/>
  <c r="I15" i="9"/>
  <c r="H15" i="9"/>
  <c r="G15" i="9"/>
  <c r="F15" i="9"/>
  <c r="E15" i="9"/>
  <c r="D15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J11" i="1"/>
  <c r="F42" i="1"/>
  <c r="AK40" i="2"/>
  <c r="AJ40" i="2"/>
  <c r="AI40" i="2"/>
  <c r="AH40" i="2"/>
  <c r="AK39" i="2"/>
  <c r="AJ39" i="2"/>
  <c r="AI39" i="2"/>
  <c r="AH39" i="2"/>
  <c r="AK38" i="2"/>
  <c r="AJ38" i="2"/>
  <c r="AI38" i="2"/>
  <c r="AH38" i="2"/>
  <c r="AK36" i="2"/>
  <c r="AJ36" i="2"/>
  <c r="AI36" i="2"/>
  <c r="AH36" i="2"/>
  <c r="AK35" i="2"/>
  <c r="AJ35" i="2"/>
  <c r="AI35" i="2"/>
  <c r="AH35" i="2"/>
  <c r="AK34" i="2"/>
  <c r="AJ34" i="2"/>
  <c r="AI34" i="2"/>
  <c r="AH34" i="2"/>
  <c r="AK32" i="2"/>
  <c r="AJ32" i="2"/>
  <c r="AI32" i="2"/>
  <c r="AH32" i="2"/>
  <c r="AK31" i="2"/>
  <c r="AJ31" i="2"/>
  <c r="AI31" i="2"/>
  <c r="AH31" i="2"/>
  <c r="AK30" i="2"/>
  <c r="AJ30" i="2"/>
  <c r="AH30" i="2"/>
  <c r="AK28" i="2"/>
  <c r="AJ28" i="2"/>
  <c r="AI28" i="2"/>
  <c r="AH28" i="2"/>
  <c r="AK27" i="2"/>
  <c r="AJ27" i="2"/>
  <c r="AI27" i="2"/>
  <c r="AH27" i="2"/>
  <c r="AK26" i="2"/>
  <c r="AJ26" i="2"/>
  <c r="AH26" i="2"/>
  <c r="AK24" i="2"/>
  <c r="AJ24" i="2"/>
  <c r="AI24" i="2"/>
  <c r="AH24" i="2"/>
  <c r="AK23" i="2"/>
  <c r="AJ23" i="2"/>
  <c r="AI23" i="2"/>
  <c r="AH23" i="2"/>
  <c r="AK22" i="2"/>
  <c r="AJ22" i="2"/>
  <c r="AI22" i="2"/>
  <c r="AH22" i="2"/>
  <c r="AH19" i="2"/>
  <c r="AI19" i="2"/>
  <c r="AJ19" i="2"/>
  <c r="AK19" i="2"/>
  <c r="AH20" i="2"/>
  <c r="AI20" i="2"/>
  <c r="AJ20" i="2"/>
  <c r="AK20" i="2"/>
  <c r="AI18" i="2"/>
  <c r="AJ18" i="2"/>
  <c r="AK18" i="2"/>
  <c r="AH18" i="2"/>
  <c r="AH11" i="2"/>
  <c r="AI11" i="2"/>
  <c r="AJ11" i="2"/>
  <c r="AK11" i="2"/>
  <c r="AL11" i="2"/>
  <c r="AH12" i="2"/>
  <c r="AI12" i="2"/>
  <c r="AJ12" i="2"/>
  <c r="AK12" i="2"/>
  <c r="AL12" i="2"/>
  <c r="AI10" i="2"/>
  <c r="AJ10" i="2"/>
  <c r="AK10" i="2"/>
  <c r="AL10" i="2"/>
  <c r="AH10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C42" i="2"/>
  <c r="AD42" i="2"/>
  <c r="AE42" i="2"/>
  <c r="AF42" i="2"/>
  <c r="AG42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C43" i="2"/>
  <c r="AD43" i="2"/>
  <c r="AE43" i="2"/>
  <c r="AF43" i="2"/>
  <c r="AG43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C44" i="2"/>
  <c r="AD44" i="2"/>
  <c r="AE44" i="2"/>
  <c r="AF44" i="2"/>
  <c r="AG44" i="2"/>
  <c r="D44" i="2"/>
  <c r="D43" i="2"/>
  <c r="D42" i="2"/>
  <c r="E42" i="4"/>
  <c r="F42" i="4"/>
  <c r="G42" i="4"/>
  <c r="H42" i="4"/>
  <c r="E43" i="4"/>
  <c r="F43" i="4"/>
  <c r="G43" i="4"/>
  <c r="H43" i="4"/>
  <c r="E44" i="4"/>
  <c r="F44" i="4"/>
  <c r="G44" i="4"/>
  <c r="K42" i="5"/>
  <c r="L42" i="5"/>
  <c r="M42" i="5"/>
  <c r="N42" i="5"/>
  <c r="K43" i="5"/>
  <c r="L43" i="5"/>
  <c r="M43" i="5"/>
  <c r="N43" i="5"/>
  <c r="K44" i="5"/>
  <c r="L44" i="5"/>
  <c r="M44" i="5"/>
  <c r="N44" i="5"/>
  <c r="E42" i="7"/>
  <c r="F42" i="7"/>
  <c r="G42" i="7"/>
  <c r="H42" i="7"/>
  <c r="E43" i="7"/>
  <c r="F43" i="7"/>
  <c r="G43" i="7"/>
  <c r="H43" i="7"/>
  <c r="E44" i="7"/>
  <c r="F44" i="7"/>
  <c r="G44" i="7"/>
  <c r="H44" i="7"/>
  <c r="T44" i="8"/>
  <c r="U44" i="8"/>
  <c r="V44" i="8"/>
  <c r="W44" i="8"/>
  <c r="T43" i="8"/>
  <c r="U43" i="8"/>
  <c r="V43" i="8"/>
  <c r="W43" i="8"/>
  <c r="T42" i="8"/>
  <c r="U42" i="8"/>
  <c r="V42" i="8"/>
  <c r="W42" i="8"/>
  <c r="K44" i="9" l="1"/>
  <c r="V11" i="9"/>
  <c r="P44" i="9"/>
  <c r="V34" i="9"/>
  <c r="L42" i="9"/>
  <c r="J44" i="9"/>
  <c r="P42" i="9"/>
  <c r="K42" i="9"/>
  <c r="J42" i="9"/>
  <c r="J43" i="9"/>
  <c r="O44" i="9"/>
  <c r="P43" i="9"/>
  <c r="G44" i="9"/>
  <c r="T42" i="9"/>
  <c r="T43" i="9"/>
  <c r="T44" i="9"/>
  <c r="AK42" i="2"/>
  <c r="AJ43" i="2"/>
  <c r="AK44" i="2"/>
  <c r="H42" i="9"/>
  <c r="O42" i="9"/>
  <c r="S42" i="9"/>
  <c r="H43" i="9"/>
  <c r="O43" i="9"/>
  <c r="S43" i="9"/>
  <c r="I44" i="9"/>
  <c r="S44" i="9"/>
  <c r="G42" i="9"/>
  <c r="I42" i="9"/>
  <c r="N42" i="9"/>
  <c r="G43" i="9"/>
  <c r="I43" i="9"/>
  <c r="N43" i="9"/>
  <c r="H44" i="9"/>
  <c r="N44" i="9"/>
  <c r="W18" i="9"/>
  <c r="W19" i="9"/>
  <c r="V20" i="9"/>
  <c r="W20" i="9"/>
  <c r="AK26" i="1"/>
  <c r="AK23" i="1"/>
  <c r="V18" i="9"/>
  <c r="V19" i="9"/>
  <c r="AK24" i="1"/>
  <c r="AK27" i="1"/>
  <c r="AI14" i="1"/>
  <c r="AK14" i="1"/>
  <c r="AI15" i="1"/>
  <c r="AK15" i="1"/>
  <c r="AI16" i="1"/>
  <c r="AK16" i="1"/>
  <c r="AK18" i="1"/>
  <c r="AK19" i="1"/>
  <c r="AK20" i="1"/>
  <c r="AJ44" i="2"/>
  <c r="AK22" i="1"/>
  <c r="W15" i="9"/>
  <c r="L15" i="9"/>
  <c r="X15" i="9" s="1"/>
  <c r="W16" i="9"/>
  <c r="L16" i="9"/>
  <c r="AH14" i="1"/>
  <c r="AJ14" i="1"/>
  <c r="AH15" i="1"/>
  <c r="AJ15" i="1"/>
  <c r="AH16" i="1"/>
  <c r="AJ16" i="1"/>
  <c r="AB42" i="1"/>
  <c r="R18" i="9"/>
  <c r="R42" i="9" s="1"/>
  <c r="AB43" i="1"/>
  <c r="R19" i="9"/>
  <c r="R43" i="9" s="1"/>
  <c r="AB44" i="1"/>
  <c r="R20" i="9"/>
  <c r="R44" i="9" s="1"/>
  <c r="AH18" i="1"/>
  <c r="AJ19" i="1"/>
  <c r="AH20" i="1"/>
  <c r="AG42" i="1"/>
  <c r="U18" i="9"/>
  <c r="U42" i="9" s="1"/>
  <c r="AG43" i="1"/>
  <c r="U19" i="9"/>
  <c r="U43" i="9" s="1"/>
  <c r="AG44" i="1"/>
  <c r="U20" i="9"/>
  <c r="U44" i="9" s="1"/>
  <c r="O42" i="1"/>
  <c r="AA43" i="1"/>
  <c r="AA44" i="1"/>
  <c r="AJ18" i="1"/>
  <c r="AH19" i="1"/>
  <c r="AJ20" i="1"/>
  <c r="Q42" i="1"/>
  <c r="Q43" i="1"/>
  <c r="Q44" i="1"/>
  <c r="X42" i="1"/>
  <c r="AJ23" i="1"/>
  <c r="L42" i="1"/>
  <c r="V42" i="1"/>
  <c r="AA42" i="1"/>
  <c r="AF42" i="1"/>
  <c r="L43" i="1"/>
  <c r="V43" i="1"/>
  <c r="AF43" i="1"/>
  <c r="L44" i="1"/>
  <c r="V44" i="1"/>
  <c r="AF44" i="1"/>
  <c r="X44" i="1"/>
  <c r="X43" i="1"/>
  <c r="AJ22" i="1"/>
  <c r="AJ24" i="1"/>
  <c r="P43" i="1"/>
  <c r="K27" i="9"/>
  <c r="K43" i="9" s="1"/>
  <c r="AE44" i="1"/>
  <c r="Z44" i="1"/>
  <c r="S44" i="1"/>
  <c r="P44" i="1"/>
  <c r="U43" i="1"/>
  <c r="K43" i="1"/>
  <c r="AE42" i="1"/>
  <c r="Z42" i="1"/>
  <c r="S42" i="1"/>
  <c r="P42" i="1"/>
  <c r="K42" i="1"/>
  <c r="AJ26" i="1"/>
  <c r="AJ28" i="1"/>
  <c r="U44" i="1"/>
  <c r="N44" i="1"/>
  <c r="K44" i="1"/>
  <c r="AE43" i="1"/>
  <c r="Z43" i="1"/>
  <c r="S43" i="1"/>
  <c r="N43" i="1"/>
  <c r="U42" i="1"/>
  <c r="N42" i="1"/>
  <c r="AJ27" i="1"/>
  <c r="AJ42" i="2"/>
  <c r="AL42" i="2"/>
  <c r="AH43" i="2"/>
  <c r="D42" i="1"/>
  <c r="AH24" i="1"/>
  <c r="AH23" i="1"/>
  <c r="I42" i="1"/>
  <c r="AH22" i="1"/>
  <c r="AH44" i="2"/>
  <c r="G44" i="1"/>
  <c r="V30" i="9"/>
  <c r="V31" i="9"/>
  <c r="V32" i="9"/>
  <c r="AJ30" i="1"/>
  <c r="AJ31" i="1"/>
  <c r="AJ32" i="1"/>
  <c r="AL34" i="1"/>
  <c r="AH36" i="1"/>
  <c r="AJ36" i="1"/>
  <c r="AL36" i="1"/>
  <c r="E34" i="9"/>
  <c r="D35" i="9"/>
  <c r="F35" i="9"/>
  <c r="G42" i="1"/>
  <c r="AH34" i="1"/>
  <c r="AJ35" i="1"/>
  <c r="F44" i="1"/>
  <c r="AK38" i="1"/>
  <c r="AH39" i="1"/>
  <c r="AJ39" i="1"/>
  <c r="E38" i="9"/>
  <c r="E40" i="9"/>
  <c r="D44" i="9"/>
  <c r="AH38" i="1"/>
  <c r="AH40" i="1"/>
  <c r="AL40" i="1"/>
  <c r="E44" i="1"/>
  <c r="E43" i="1"/>
  <c r="J44" i="1"/>
  <c r="J43" i="1"/>
  <c r="J42" i="1"/>
  <c r="O44" i="1"/>
  <c r="O43" i="1"/>
  <c r="T44" i="1"/>
  <c r="T43" i="1"/>
  <c r="AI26" i="1"/>
  <c r="T42" i="1"/>
  <c r="AI24" i="1"/>
  <c r="AI23" i="1"/>
  <c r="AI22" i="1"/>
  <c r="AI28" i="1"/>
  <c r="Y44" i="1"/>
  <c r="AI27" i="1"/>
  <c r="Y43" i="1"/>
  <c r="Y42" i="1"/>
  <c r="AI31" i="1"/>
  <c r="AI30" i="1"/>
  <c r="AI44" i="2"/>
  <c r="AI42" i="2"/>
  <c r="AD44" i="1"/>
  <c r="AC42" i="1"/>
  <c r="AI32" i="1"/>
  <c r="AD43" i="1"/>
  <c r="AD42" i="1"/>
  <c r="AC44" i="1"/>
  <c r="AH32" i="1"/>
  <c r="AC43" i="1"/>
  <c r="AH31" i="1"/>
  <c r="AH30" i="1"/>
  <c r="AK28" i="1"/>
  <c r="G43" i="1"/>
  <c r="AH28" i="1"/>
  <c r="V28" i="9"/>
  <c r="AH27" i="1"/>
  <c r="V27" i="9"/>
  <c r="D26" i="9"/>
  <c r="V26" i="9" s="1"/>
  <c r="AH42" i="2"/>
  <c r="R43" i="1"/>
  <c r="AL43" i="2"/>
  <c r="AL18" i="1"/>
  <c r="AL20" i="1"/>
  <c r="X30" i="9"/>
  <c r="X32" i="9"/>
  <c r="X26" i="9"/>
  <c r="X27" i="9"/>
  <c r="X28" i="9"/>
  <c r="AL44" i="2"/>
  <c r="X22" i="9"/>
  <c r="X23" i="9"/>
  <c r="X24" i="9"/>
  <c r="W43" i="1"/>
  <c r="W42" i="1"/>
  <c r="W44" i="1"/>
  <c r="Q44" i="9"/>
  <c r="Q42" i="9"/>
  <c r="W22" i="9"/>
  <c r="R42" i="1"/>
  <c r="R44" i="1"/>
  <c r="M42" i="9"/>
  <c r="V22" i="9"/>
  <c r="M43" i="9"/>
  <c r="V23" i="9"/>
  <c r="M44" i="9"/>
  <c r="V24" i="9"/>
  <c r="M44" i="1"/>
  <c r="M43" i="1"/>
  <c r="M42" i="1"/>
  <c r="AL30" i="1"/>
  <c r="AL32" i="1"/>
  <c r="F31" i="9"/>
  <c r="AL27" i="1"/>
  <c r="AL28" i="1"/>
  <c r="AL23" i="1"/>
  <c r="AL22" i="1"/>
  <c r="AL24" i="1"/>
  <c r="F18" i="9"/>
  <c r="F20" i="9"/>
  <c r="H43" i="1"/>
  <c r="AL15" i="1"/>
  <c r="H44" i="1"/>
  <c r="H42" i="1"/>
  <c r="AL14" i="1"/>
  <c r="AL16" i="1"/>
  <c r="F43" i="1"/>
  <c r="AJ10" i="1"/>
  <c r="I44" i="1"/>
  <c r="I43" i="1"/>
  <c r="AH26" i="1"/>
  <c r="E43" i="9"/>
  <c r="AI43" i="2"/>
  <c r="AK43" i="2"/>
  <c r="W36" i="9"/>
  <c r="W24" i="9"/>
  <c r="V36" i="9"/>
  <c r="X36" i="9"/>
  <c r="V38" i="9"/>
  <c r="X38" i="9"/>
  <c r="N46" i="9" s="1"/>
  <c r="V39" i="9"/>
  <c r="X39" i="9"/>
  <c r="V40" i="9"/>
  <c r="X40" i="9"/>
  <c r="S46" i="9" s="1"/>
  <c r="W12" i="9"/>
  <c r="W14" i="9"/>
  <c r="V16" i="9"/>
  <c r="X16" i="9"/>
  <c r="W26" i="9"/>
  <c r="W28" i="9"/>
  <c r="W30" i="9"/>
  <c r="W31" i="9"/>
  <c r="W32" i="9"/>
  <c r="W39" i="9"/>
  <c r="W10" i="9"/>
  <c r="V15" i="9"/>
  <c r="V14" i="9"/>
  <c r="X14" i="9"/>
  <c r="X10" i="9"/>
  <c r="X11" i="9"/>
  <c r="X12" i="9"/>
  <c r="V10" i="9"/>
  <c r="W11" i="9"/>
  <c r="V12" i="9"/>
  <c r="W27" i="9" l="1"/>
  <c r="AL43" i="1"/>
  <c r="AL42" i="1"/>
  <c r="X35" i="9"/>
  <c r="V35" i="9"/>
  <c r="D42" i="9"/>
  <c r="V42" i="9" s="1"/>
  <c r="W38" i="9"/>
  <c r="E44" i="9"/>
  <c r="W44" i="9" s="1"/>
  <c r="W34" i="9"/>
  <c r="X31" i="9"/>
  <c r="X18" i="9"/>
  <c r="L44" i="9"/>
  <c r="L43" i="9"/>
  <c r="AK44" i="1"/>
  <c r="D43" i="9"/>
  <c r="V43" i="9" s="1"/>
  <c r="W40" i="9"/>
  <c r="X20" i="9"/>
  <c r="AK43" i="1"/>
  <c r="AK42" i="1"/>
  <c r="AH44" i="1"/>
  <c r="F42" i="9"/>
  <c r="X42" i="9" s="1"/>
  <c r="D46" i="9" s="1"/>
  <c r="X19" i="9"/>
  <c r="AH43" i="1"/>
  <c r="V44" i="9"/>
  <c r="AJ43" i="1"/>
  <c r="AJ42" i="1"/>
  <c r="AJ44" i="1"/>
  <c r="E42" i="9"/>
  <c r="W42" i="9" s="1"/>
  <c r="AH42" i="1"/>
  <c r="AI42" i="1"/>
  <c r="AI44" i="1"/>
  <c r="AI43" i="1"/>
  <c r="W23" i="9"/>
  <c r="Q43" i="9"/>
  <c r="W43" i="9" s="1"/>
  <c r="F43" i="9"/>
  <c r="AL44" i="1"/>
  <c r="F44" i="9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D44" i="7"/>
  <c r="D43" i="7"/>
  <c r="D42" i="7"/>
  <c r="J44" i="5"/>
  <c r="I44" i="5"/>
  <c r="H44" i="5"/>
  <c r="G44" i="5"/>
  <c r="F44" i="5"/>
  <c r="E44" i="5"/>
  <c r="D44" i="5"/>
  <c r="J43" i="5"/>
  <c r="I43" i="5"/>
  <c r="H43" i="5"/>
  <c r="G43" i="5"/>
  <c r="F43" i="5"/>
  <c r="E43" i="5"/>
  <c r="D43" i="5"/>
  <c r="J42" i="5"/>
  <c r="I42" i="5"/>
  <c r="H42" i="5"/>
  <c r="G42" i="5"/>
  <c r="F42" i="5"/>
  <c r="E42" i="5"/>
  <c r="D42" i="5"/>
  <c r="D44" i="4"/>
  <c r="D43" i="4"/>
  <c r="D42" i="4"/>
  <c r="X43" i="9" l="1"/>
  <c r="X44" i="9"/>
  <c r="I46" i="9" s="1"/>
  <c r="D43" i="1"/>
  <c r="D44" i="1"/>
</calcChain>
</file>

<file path=xl/sharedStrings.xml><?xml version="1.0" encoding="utf-8"?>
<sst xmlns="http://schemas.openxmlformats.org/spreadsheetml/2006/main" count="736" uniqueCount="85">
  <si>
    <t>Итого:</t>
  </si>
  <si>
    <t>Тюменский филиал</t>
  </si>
  <si>
    <t>Филиал в ХМАО</t>
  </si>
  <si>
    <t>Филиал в ЯНАО</t>
  </si>
  <si>
    <t>Наименование</t>
  </si>
  <si>
    <t>1-я группа (свыше 500 млн. м3)</t>
  </si>
  <si>
    <t>3-я группа  (от 10 до 100 млн. м3)</t>
  </si>
  <si>
    <t>4-я группа  (от 1 до 10 млн. м3)</t>
  </si>
  <si>
    <t>5-я группа  (от 0,1 до 1 млн. м3)</t>
  </si>
  <si>
    <t>6-я группа (от 0,01 до 0,1 млн. м3)</t>
  </si>
  <si>
    <t>7-я группа (от 0,001 до 0,01 млн. м3)</t>
  </si>
  <si>
    <t>8-я группа (население)</t>
  </si>
  <si>
    <t>Центральный трест</t>
  </si>
  <si>
    <t>Восточный трест</t>
  </si>
  <si>
    <t>Северный трест</t>
  </si>
  <si>
    <t>Южный трест</t>
  </si>
  <si>
    <t>Расход, м3/час</t>
  </si>
  <si>
    <t>Выданные</t>
  </si>
  <si>
    <t>Реализованные</t>
  </si>
  <si>
    <t>Действующие</t>
  </si>
  <si>
    <t>Количество технических условий, шт.</t>
  </si>
  <si>
    <t>2-я группа (от 100 до 100 млн. м3)</t>
  </si>
  <si>
    <t>Объем газопотребления, тыс. м3/год</t>
  </si>
  <si>
    <t>Максимальная часовая нагрузка, м3/час</t>
  </si>
  <si>
    <t>Выданные за прошедшую неделю</t>
  </si>
  <si>
    <t>Выданные с начала года</t>
  </si>
  <si>
    <t>Реализованные за прошедшую неделю</t>
  </si>
  <si>
    <t>Реализованные с начала года</t>
  </si>
  <si>
    <t>2-я группа (от 100 до 500 млн. м3)</t>
  </si>
  <si>
    <t>Форма Ф-2</t>
  </si>
  <si>
    <t>Выданные за неделю</t>
  </si>
  <si>
    <t>Реализованные за неделю</t>
  </si>
  <si>
    <t>Количество</t>
  </si>
  <si>
    <t>часовой</t>
  </si>
  <si>
    <t>годовой</t>
  </si>
  <si>
    <t>Вышел срок</t>
  </si>
  <si>
    <t>просрочено более 100 тут</t>
  </si>
  <si>
    <t>просрочено менее 100 тут</t>
  </si>
  <si>
    <t>Объем газопотребления, тыс. м3/год  -</t>
  </si>
  <si>
    <r>
      <rPr>
        <b/>
        <sz val="29"/>
        <color theme="1"/>
        <rFont val="Times New Roman"/>
        <family val="1"/>
        <charset val="204"/>
      </rPr>
      <t>Юр.лица:</t>
    </r>
    <r>
      <rPr>
        <sz val="29"/>
        <color theme="1"/>
        <rFont val="Times New Roman"/>
        <family val="1"/>
        <charset val="204"/>
      </rPr>
      <t xml:space="preserve"> количество ТУ -</t>
    </r>
  </si>
  <si>
    <r>
      <rPr>
        <b/>
        <sz val="29"/>
        <color theme="1"/>
        <rFont val="Times New Roman"/>
        <family val="1"/>
        <charset val="204"/>
      </rPr>
      <t>Население:</t>
    </r>
    <r>
      <rPr>
        <sz val="29"/>
        <color theme="1"/>
        <rFont val="Times New Roman"/>
        <family val="1"/>
        <charset val="204"/>
      </rPr>
      <t xml:space="preserve"> количество ТУ  -</t>
    </r>
  </si>
  <si>
    <t xml:space="preserve">Объем газопотребления, тыс. м3/год  - </t>
  </si>
  <si>
    <t>Директор Восточного треста ______________________Н.П. Гультяева</t>
  </si>
  <si>
    <t>ТУ с истекшим сроком действия за неделю</t>
  </si>
  <si>
    <t>шт</t>
  </si>
  <si>
    <t>м3/час</t>
  </si>
  <si>
    <t>тыс м3/год</t>
  </si>
  <si>
    <r>
      <rPr>
        <b/>
        <sz val="29"/>
        <color theme="1"/>
        <rFont val="Times New Roman"/>
        <family val="1"/>
        <charset val="204"/>
      </rPr>
      <t>Примечание:</t>
    </r>
    <r>
      <rPr>
        <sz val="29"/>
        <color theme="1"/>
        <rFont val="Times New Roman"/>
        <family val="1"/>
        <charset val="204"/>
      </rPr>
      <t xml:space="preserve"> Предприятия 2-й группы: ООО "ЗапСибНефтехим" г.Тобольск - 409 100 тыс.м3/год</t>
    </r>
  </si>
  <si>
    <t>Реализованные за неделю / истек срок действия за неделю</t>
  </si>
  <si>
    <t>Информация о действующих технических условиях на 01.02.2019</t>
  </si>
  <si>
    <t>45/  82 *</t>
  </si>
  <si>
    <t>762,14 / 21133,1</t>
  </si>
  <si>
    <t>1853,87/ 54309,73</t>
  </si>
  <si>
    <t>Информация о действующих нереализованных технических условиях на 01.02.2019</t>
  </si>
  <si>
    <t>приложение № 6</t>
  </si>
  <si>
    <t>к приказу ФАС России</t>
  </si>
  <si>
    <t>от 18.01.2019 № 38/19</t>
  </si>
  <si>
    <t>№    п/п</t>
  </si>
  <si>
    <t>категория заявителей</t>
  </si>
  <si>
    <t>количество поступивших запросов</t>
  </si>
  <si>
    <t>количество</t>
  </si>
  <si>
    <t>причина отклонения</t>
  </si>
  <si>
    <t>объем м3/час</t>
  </si>
  <si>
    <t>отсутствие технической возможности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</si>
  <si>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</si>
  <si>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</si>
  <si>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</si>
  <si>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</si>
  <si>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</si>
  <si>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</si>
  <si>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</si>
  <si>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</si>
  <si>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 xml:space="preserve">Информация о регистрации и ходе реализации запросов  о предоставлении тенических условий  </t>
  </si>
  <si>
    <r>
      <rPr>
        <b/>
        <sz val="10"/>
        <color theme="1"/>
        <rFont val="Arial"/>
        <family val="2"/>
        <charset val="204"/>
      </rPr>
      <t>на подключение (технологическое присоединение) к газораспределительным сетям</t>
    </r>
    <r>
      <rPr>
        <sz val="10"/>
        <color theme="1"/>
        <rFont val="Arial"/>
        <family val="2"/>
        <charset val="204"/>
      </rPr>
      <t xml:space="preserve"> </t>
    </r>
  </si>
  <si>
    <t>Форма 2</t>
  </si>
  <si>
    <t>количество выданных технических условий</t>
  </si>
  <si>
    <t>количество отклоненных запросов о выдаче технических условий</t>
  </si>
  <si>
    <t>отсутствие документов</t>
  </si>
  <si>
    <t>отсутствие в программе газификации</t>
  </si>
  <si>
    <t>Объект капитального строительства</t>
  </si>
  <si>
    <t>Объект сети газораспределения</t>
  </si>
  <si>
    <t>АО "Газпром газораспределение Север"  Тюменский филиал</t>
  </si>
  <si>
    <t>АО "Газпром газораспределение Север" филиал ХМАО</t>
  </si>
  <si>
    <t>АО "Газпром газораспределение Север" филиал ЯНАО</t>
  </si>
  <si>
    <t>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</si>
</sst>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3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36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theme="1"/>
      <name val="Calibri"/>
      <family val="2"/>
      <scheme val="minor"/>
    </font>
    <font>
      <sz val="24"/>
      <name val="Times New Roman"/>
      <family val="1"/>
      <charset val="204"/>
    </font>
    <font>
      <sz val="26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26"/>
      <color theme="1"/>
      <name val="Times New Roman"/>
      <family val="1"/>
      <charset val="204"/>
    </font>
    <font>
      <sz val="29"/>
      <color theme="1"/>
      <name val="Times New Roman"/>
      <family val="1"/>
      <charset val="204"/>
    </font>
    <font>
      <b/>
      <sz val="29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sz val="28"/>
      <color rgb="FFFF0000"/>
      <name val="Calibri"/>
      <family val="2"/>
      <scheme val="minor"/>
    </font>
    <font>
      <b/>
      <sz val="24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6" fillId="0" borderId="0"/>
    <xf numFmtId="0" fontId="18" fillId="0" borderId="0"/>
    <xf numFmtId="0" fontId="18" fillId="0" borderId="0"/>
  </cellStyleXfs>
  <cellXfs count="546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2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/>
    </xf>
    <xf numFmtId="4" fontId="11" fillId="0" borderId="27" xfId="0" applyNumberFormat="1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11" fillId="0" borderId="30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" fontId="15" fillId="2" borderId="12" xfId="0" applyNumberFormat="1" applyFont="1" applyFill="1" applyBorder="1" applyAlignment="1">
      <alignment horizontal="center" vertical="center"/>
    </xf>
    <xf numFmtId="1" fontId="15" fillId="2" borderId="13" xfId="0" applyNumberFormat="1" applyFont="1" applyFill="1" applyBorder="1" applyAlignment="1">
      <alignment horizontal="center" vertical="center"/>
    </xf>
    <xf numFmtId="1" fontId="15" fillId="2" borderId="14" xfId="0" applyNumberFormat="1" applyFont="1" applyFill="1" applyBorder="1" applyAlignment="1">
      <alignment horizontal="center" vertical="center"/>
    </xf>
    <xf numFmtId="4" fontId="15" fillId="2" borderId="15" xfId="0" applyNumberFormat="1" applyFont="1" applyFill="1" applyBorder="1" applyAlignment="1">
      <alignment horizontal="center" vertical="center"/>
    </xf>
    <xf numFmtId="4" fontId="15" fillId="2" borderId="16" xfId="0" applyNumberFormat="1" applyFont="1" applyFill="1" applyBorder="1" applyAlignment="1">
      <alignment horizontal="center" vertical="center"/>
    </xf>
    <xf numFmtId="4" fontId="15" fillId="2" borderId="17" xfId="0" applyNumberFormat="1" applyFont="1" applyFill="1" applyBorder="1" applyAlignment="1">
      <alignment horizontal="center" vertical="center"/>
    </xf>
    <xf numFmtId="4" fontId="15" fillId="2" borderId="18" xfId="0" applyNumberFormat="1" applyFont="1" applyFill="1" applyBorder="1" applyAlignment="1">
      <alignment horizontal="center" vertical="center"/>
    </xf>
    <xf numFmtId="4" fontId="15" fillId="2" borderId="19" xfId="0" applyNumberFormat="1" applyFont="1" applyFill="1" applyBorder="1" applyAlignment="1">
      <alignment horizontal="center" vertical="center"/>
    </xf>
    <xf numFmtId="4" fontId="15" fillId="2" borderId="20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17" xfId="0" applyNumberFormat="1" applyFont="1" applyFill="1" applyBorder="1" applyAlignment="1">
      <alignment horizontal="center" vertical="center" wrapText="1"/>
    </xf>
    <xf numFmtId="4" fontId="10" fillId="2" borderId="18" xfId="0" applyNumberFormat="1" applyFont="1" applyFill="1" applyBorder="1" applyAlignment="1">
      <alignment horizontal="center" vertical="center" wrapText="1"/>
    </xf>
    <xf numFmtId="4" fontId="10" fillId="2" borderId="19" xfId="0" applyNumberFormat="1" applyFont="1" applyFill="1" applyBorder="1" applyAlignment="1">
      <alignment horizontal="center" vertical="center" wrapText="1"/>
    </xf>
    <xf numFmtId="4" fontId="10" fillId="2" borderId="20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31" xfId="0" applyNumberFormat="1" applyFont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 wrapText="1"/>
    </xf>
    <xf numFmtId="4" fontId="10" fillId="2" borderId="26" xfId="0" applyNumberFormat="1" applyFont="1" applyFill="1" applyBorder="1" applyAlignment="1">
      <alignment horizontal="center" vertical="center" wrapText="1"/>
    </xf>
    <xf numFmtId="4" fontId="10" fillId="2" borderId="27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 wrapText="1"/>
    </xf>
    <xf numFmtId="2" fontId="11" fillId="0" borderId="33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36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center" vertical="center" wrapText="1"/>
    </xf>
    <xf numFmtId="4" fontId="11" fillId="0" borderId="39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11" fillId="0" borderId="33" xfId="0" applyNumberFormat="1" applyFont="1" applyBorder="1" applyAlignment="1">
      <alignment horizontal="center" vertical="center"/>
    </xf>
    <xf numFmtId="4" fontId="11" fillId="0" borderId="38" xfId="0" applyNumberFormat="1" applyFont="1" applyBorder="1" applyAlignment="1">
      <alignment horizontal="center" vertical="center"/>
    </xf>
    <xf numFmtId="4" fontId="11" fillId="0" borderId="37" xfId="0" applyNumberFormat="1" applyFont="1" applyBorder="1" applyAlignment="1">
      <alignment horizontal="center" vertical="center"/>
    </xf>
    <xf numFmtId="4" fontId="15" fillId="2" borderId="37" xfId="0" applyNumberFormat="1" applyFont="1" applyFill="1" applyBorder="1" applyAlignment="1">
      <alignment horizontal="center" vertical="center"/>
    </xf>
    <xf numFmtId="4" fontId="15" fillId="2" borderId="33" xfId="0" applyNumberFormat="1" applyFont="1" applyFill="1" applyBorder="1" applyAlignment="1">
      <alignment horizontal="center" vertical="center"/>
    </xf>
    <xf numFmtId="4" fontId="15" fillId="2" borderId="38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 wrapText="1"/>
    </xf>
    <xf numFmtId="2" fontId="11" fillId="0" borderId="42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 wrapText="1"/>
    </xf>
    <xf numFmtId="2" fontId="11" fillId="0" borderId="37" xfId="0" applyNumberFormat="1" applyFont="1" applyBorder="1" applyAlignment="1">
      <alignment horizontal="center" vertical="center"/>
    </xf>
    <xf numFmtId="2" fontId="11" fillId="0" borderId="33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11" fillId="0" borderId="37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8" fillId="0" borderId="45" xfId="0" applyFont="1" applyFill="1" applyBorder="1" applyAlignment="1">
      <alignment horizontal="center" vertical="center" wrapText="1"/>
    </xf>
    <xf numFmtId="1" fontId="15" fillId="2" borderId="25" xfId="0" applyNumberFormat="1" applyFont="1" applyFill="1" applyBorder="1" applyAlignment="1">
      <alignment horizontal="center" vertical="center"/>
    </xf>
    <xf numFmtId="4" fontId="15" fillId="2" borderId="26" xfId="0" applyNumberFormat="1" applyFont="1" applyFill="1" applyBorder="1" applyAlignment="1">
      <alignment horizontal="center" vertical="center"/>
    </xf>
    <xf numFmtId="4" fontId="15" fillId="2" borderId="27" xfId="0" applyNumberFormat="1" applyFont="1" applyFill="1" applyBorder="1" applyAlignment="1">
      <alignment horizontal="center" vertical="center"/>
    </xf>
    <xf numFmtId="1" fontId="11" fillId="0" borderId="12" xfId="2" applyNumberFormat="1" applyFont="1" applyBorder="1" applyAlignment="1">
      <alignment horizontal="center" vertical="center"/>
    </xf>
    <xf numFmtId="1" fontId="11" fillId="0" borderId="13" xfId="2" applyNumberFormat="1" applyFont="1" applyBorder="1" applyAlignment="1">
      <alignment horizontal="center" vertical="center"/>
    </xf>
    <xf numFmtId="1" fontId="11" fillId="0" borderId="14" xfId="2" applyNumberFormat="1" applyFont="1" applyBorder="1" applyAlignment="1">
      <alignment horizontal="center" vertical="center"/>
    </xf>
    <xf numFmtId="4" fontId="11" fillId="0" borderId="15" xfId="2" applyNumberFormat="1" applyFont="1" applyBorder="1" applyAlignment="1">
      <alignment horizontal="center" vertical="center"/>
    </xf>
    <xf numFmtId="4" fontId="11" fillId="0" borderId="16" xfId="2" applyNumberFormat="1" applyFont="1" applyBorder="1" applyAlignment="1">
      <alignment horizontal="center" vertical="center"/>
    </xf>
    <xf numFmtId="4" fontId="11" fillId="0" borderId="19" xfId="2" applyNumberFormat="1" applyFont="1" applyBorder="1" applyAlignment="1">
      <alignment horizontal="center" vertical="center"/>
    </xf>
    <xf numFmtId="164" fontId="11" fillId="0" borderId="18" xfId="2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1" fontId="11" fillId="0" borderId="25" xfId="0" applyNumberFormat="1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1" fontId="10" fillId="2" borderId="22" xfId="0" applyNumberFormat="1" applyFont="1" applyFill="1" applyBorder="1" applyAlignment="1">
      <alignment horizontal="center" vertical="center" wrapText="1"/>
    </xf>
    <xf numFmtId="4" fontId="10" fillId="2" borderId="23" xfId="0" applyNumberFormat="1" applyFont="1" applyFill="1" applyBorder="1" applyAlignment="1">
      <alignment horizontal="center" vertical="center" wrapText="1"/>
    </xf>
    <xf numFmtId="4" fontId="10" fillId="2" borderId="24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/>
    </xf>
    <xf numFmtId="4" fontId="11" fillId="0" borderId="43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/>
    </xf>
    <xf numFmtId="4" fontId="9" fillId="3" borderId="26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/>
    </xf>
    <xf numFmtId="1" fontId="15" fillId="2" borderId="22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/>
    </xf>
    <xf numFmtId="1" fontId="11" fillId="0" borderId="25" xfId="2" applyNumberFormat="1" applyFont="1" applyBorder="1" applyAlignment="1">
      <alignment horizontal="center" vertical="center"/>
    </xf>
    <xf numFmtId="4" fontId="11" fillId="0" borderId="26" xfId="2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2" fontId="11" fillId="0" borderId="40" xfId="0" applyNumberFormat="1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1" fontId="11" fillId="0" borderId="22" xfId="2" applyNumberFormat="1" applyFont="1" applyBorder="1" applyAlignment="1">
      <alignment horizontal="center" vertical="center"/>
    </xf>
    <xf numFmtId="4" fontId="11" fillId="0" borderId="23" xfId="2" applyNumberFormat="1" applyFont="1" applyBorder="1" applyAlignment="1">
      <alignment horizontal="center" vertical="center"/>
    </xf>
    <xf numFmtId="4" fontId="11" fillId="0" borderId="24" xfId="2" applyNumberFormat="1" applyFont="1" applyBorder="1" applyAlignment="1">
      <alignment horizontal="center" vertical="center"/>
    </xf>
    <xf numFmtId="2" fontId="11" fillId="0" borderId="39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Fill="1" applyBorder="1"/>
    <xf numFmtId="0" fontId="0" fillId="0" borderId="5" xfId="0" applyFill="1" applyBorder="1"/>
    <xf numFmtId="0" fontId="3" fillId="0" borderId="5" xfId="0" applyFont="1" applyFill="1" applyBorder="1"/>
    <xf numFmtId="4" fontId="11" fillId="0" borderId="46" xfId="0" applyNumberFormat="1" applyFont="1" applyBorder="1" applyAlignment="1">
      <alignment horizontal="center" vertical="center"/>
    </xf>
    <xf numFmtId="0" fontId="0" fillId="0" borderId="5" xfId="0" applyBorder="1"/>
    <xf numFmtId="4" fontId="9" fillId="0" borderId="14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 wrapText="1"/>
    </xf>
    <xf numFmtId="4" fontId="11" fillId="0" borderId="46" xfId="0" applyNumberFormat="1" applyFont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/>
    </xf>
    <xf numFmtId="3" fontId="10" fillId="2" borderId="12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4" fontId="11" fillId="0" borderId="36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23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3" fontId="15" fillId="2" borderId="14" xfId="0" applyNumberFormat="1" applyFont="1" applyFill="1" applyBorder="1" applyAlignment="1">
      <alignment horizontal="center" vertical="center"/>
    </xf>
    <xf numFmtId="164" fontId="11" fillId="3" borderId="19" xfId="0" applyNumberFormat="1" applyFont="1" applyFill="1" applyBorder="1" applyAlignment="1">
      <alignment horizontal="center" vertical="center"/>
    </xf>
    <xf numFmtId="4" fontId="11" fillId="3" borderId="19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" fontId="11" fillId="3" borderId="13" xfId="0" applyNumberFormat="1" applyFont="1" applyFill="1" applyBorder="1" applyAlignment="1">
      <alignment horizontal="center" vertical="center"/>
    </xf>
    <xf numFmtId="4" fontId="11" fillId="3" borderId="16" xfId="0" applyNumberFormat="1" applyFont="1" applyFill="1" applyBorder="1" applyAlignment="1">
      <alignment horizontal="center" vertical="center"/>
    </xf>
    <xf numFmtId="4" fontId="11" fillId="3" borderId="2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4" fontId="11" fillId="0" borderId="27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 wrapText="1"/>
    </xf>
    <xf numFmtId="4" fontId="11" fillId="0" borderId="35" xfId="0" applyNumberFormat="1" applyFont="1" applyFill="1" applyBorder="1" applyAlignment="1">
      <alignment horizontal="center" vertical="center" wrapText="1"/>
    </xf>
    <xf numFmtId="4" fontId="11" fillId="0" borderId="43" xfId="0" applyNumberFormat="1" applyFont="1" applyFill="1" applyBorder="1" applyAlignment="1">
      <alignment horizontal="center" vertical="center" wrapText="1"/>
    </xf>
    <xf numFmtId="4" fontId="9" fillId="0" borderId="40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5" fillId="2" borderId="14" xfId="0" applyNumberFormat="1" applyFont="1" applyFill="1" applyBorder="1" applyAlignment="1">
      <alignment horizontal="center" vertical="center"/>
    </xf>
    <xf numFmtId="2" fontId="15" fillId="2" borderId="14" xfId="0" applyNumberFormat="1" applyFont="1" applyFill="1" applyBorder="1" applyAlignment="1">
      <alignment horizontal="center" vertical="center"/>
    </xf>
    <xf numFmtId="2" fontId="15" fillId="2" borderId="20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4" fillId="0" borderId="10" xfId="0" applyFont="1" applyBorder="1" applyAlignment="1"/>
    <xf numFmtId="0" fontId="22" fillId="0" borderId="5" xfId="0" applyFont="1" applyBorder="1"/>
    <xf numFmtId="0" fontId="9" fillId="0" borderId="16" xfId="0" applyFont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Fill="1"/>
    <xf numFmtId="0" fontId="4" fillId="0" borderId="0" xfId="0" applyFont="1" applyFill="1"/>
    <xf numFmtId="4" fontId="27" fillId="0" borderId="0" xfId="0" applyNumberFormat="1" applyFont="1"/>
    <xf numFmtId="0" fontId="28" fillId="0" borderId="0" xfId="0" applyFont="1" applyFill="1"/>
    <xf numFmtId="3" fontId="2" fillId="0" borderId="0" xfId="0" applyNumberFormat="1" applyFont="1"/>
    <xf numFmtId="0" fontId="29" fillId="0" borderId="0" xfId="0" applyFont="1" applyAlignment="1"/>
    <xf numFmtId="0" fontId="29" fillId="0" borderId="0" xfId="0" applyFont="1"/>
    <xf numFmtId="3" fontId="30" fillId="0" borderId="0" xfId="0" applyNumberFormat="1" applyFont="1" applyAlignment="1">
      <alignment horizontal="left"/>
    </xf>
    <xf numFmtId="4" fontId="30" fillId="0" borderId="0" xfId="0" applyNumberFormat="1" applyFont="1" applyAlignment="1"/>
    <xf numFmtId="4" fontId="30" fillId="0" borderId="0" xfId="0" applyNumberFormat="1" applyFont="1" applyAlignment="1">
      <alignment horizontal="left"/>
    </xf>
    <xf numFmtId="0" fontId="30" fillId="0" borderId="0" xfId="0" applyFont="1"/>
    <xf numFmtId="0" fontId="4" fillId="0" borderId="0" xfId="0" applyFont="1" applyAlignment="1"/>
    <xf numFmtId="0" fontId="32" fillId="0" borderId="0" xfId="0" applyFont="1"/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" fontId="4" fillId="0" borderId="0" xfId="0" applyNumberFormat="1" applyFont="1"/>
    <xf numFmtId="0" fontId="4" fillId="0" borderId="0" xfId="0" applyFont="1" applyAlignment="1"/>
    <xf numFmtId="4" fontId="2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24" fillId="0" borderId="0" xfId="0" applyFont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 vertical="center" wrapText="1"/>
    </xf>
    <xf numFmtId="164" fontId="9" fillId="3" borderId="27" xfId="0" applyNumberFormat="1" applyFont="1" applyFill="1" applyBorder="1" applyAlignment="1">
      <alignment horizontal="center" vertical="center" wrapText="1"/>
    </xf>
    <xf numFmtId="164" fontId="11" fillId="3" borderId="20" xfId="0" applyNumberFormat="1" applyFont="1" applyFill="1" applyBorder="1" applyAlignment="1">
      <alignment horizontal="center" vertical="center" wrapText="1"/>
    </xf>
    <xf numFmtId="1" fontId="9" fillId="3" borderId="14" xfId="0" applyNumberFormat="1" applyFont="1" applyFill="1" applyBorder="1" applyAlignment="1">
      <alignment horizontal="center" vertical="center" wrapText="1"/>
    </xf>
    <xf numFmtId="164" fontId="9" fillId="3" borderId="17" xfId="0" applyNumberFormat="1" applyFont="1" applyFill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11" fillId="3" borderId="20" xfId="0" applyNumberFormat="1" applyFont="1" applyFill="1" applyBorder="1" applyAlignment="1">
      <alignment horizontal="center" vertical="center" wrapText="1"/>
    </xf>
    <xf numFmtId="0" fontId="21" fillId="0" borderId="16" xfId="3" applyFont="1" applyBorder="1" applyAlignment="1">
      <alignment horizontal="center" vertical="center" wrapText="1"/>
    </xf>
    <xf numFmtId="2" fontId="21" fillId="0" borderId="16" xfId="3" applyNumberFormat="1" applyFont="1" applyBorder="1" applyAlignment="1">
      <alignment horizontal="center" vertical="center" wrapText="1"/>
    </xf>
    <xf numFmtId="0" fontId="8" fillId="0" borderId="0" xfId="0" applyFont="1" applyAlignment="1"/>
    <xf numFmtId="4" fontId="11" fillId="0" borderId="27" xfId="2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3" fontId="10" fillId="2" borderId="20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19" xfId="2" applyNumberFormat="1" applyFont="1" applyBorder="1" applyAlignment="1">
      <alignment horizontal="center" vertical="center"/>
    </xf>
    <xf numFmtId="1" fontId="9" fillId="3" borderId="25" xfId="0" applyNumberFormat="1" applyFont="1" applyFill="1" applyBorder="1" applyAlignment="1">
      <alignment horizontal="center" vertical="center" wrapText="1"/>
    </xf>
    <xf numFmtId="1" fontId="9" fillId="3" borderId="13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64" fontId="9" fillId="3" borderId="26" xfId="0" applyNumberFormat="1" applyFont="1" applyFill="1" applyBorder="1" applyAlignment="1">
      <alignment horizontal="center" vertical="center" wrapText="1"/>
    </xf>
    <xf numFmtId="164" fontId="9" fillId="3" borderId="16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0" fontId="11" fillId="3" borderId="17" xfId="1" applyFont="1" applyFill="1" applyBorder="1" applyAlignment="1" applyProtection="1">
      <alignment horizontal="center" vertical="center"/>
      <protection locked="0"/>
    </xf>
    <xf numFmtId="164" fontId="9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1" fontId="11" fillId="3" borderId="14" xfId="2" applyNumberFormat="1" applyFont="1" applyFill="1" applyBorder="1" applyAlignment="1">
      <alignment horizontal="center" vertical="center"/>
    </xf>
    <xf numFmtId="4" fontId="11" fillId="3" borderId="17" xfId="0" applyNumberFormat="1" applyFont="1" applyFill="1" applyBorder="1" applyAlignment="1">
      <alignment horizontal="center" vertical="center"/>
    </xf>
    <xf numFmtId="164" fontId="11" fillId="3" borderId="20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1" fontId="11" fillId="3" borderId="12" xfId="0" applyNumberFormat="1" applyFont="1" applyFill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center" vertical="center"/>
    </xf>
    <xf numFmtId="2" fontId="11" fillId="3" borderId="42" xfId="0" applyNumberFormat="1" applyFont="1" applyFill="1" applyBorder="1" applyAlignment="1">
      <alignment horizontal="center" vertical="center"/>
    </xf>
    <xf numFmtId="4" fontId="11" fillId="3" borderId="15" xfId="0" applyNumberFormat="1" applyFont="1" applyFill="1" applyBorder="1" applyAlignment="1">
      <alignment horizontal="center" vertical="center"/>
    </xf>
    <xf numFmtId="2" fontId="11" fillId="3" borderId="16" xfId="0" applyNumberFormat="1" applyFont="1" applyFill="1" applyBorder="1" applyAlignment="1">
      <alignment horizontal="center" vertical="center"/>
    </xf>
    <xf numFmtId="4" fontId="9" fillId="3" borderId="17" xfId="0" applyNumberFormat="1" applyFont="1" applyFill="1" applyBorder="1" applyAlignment="1">
      <alignment horizontal="center" vertical="center"/>
    </xf>
    <xf numFmtId="2" fontId="11" fillId="3" borderId="18" xfId="0" applyNumberFormat="1" applyFont="1" applyFill="1" applyBorder="1" applyAlignment="1">
      <alignment horizontal="center" vertical="center"/>
    </xf>
    <xf numFmtId="4" fontId="9" fillId="3" borderId="3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3" fillId="0" borderId="0" xfId="0" applyFont="1" applyFill="1" applyBorder="1"/>
    <xf numFmtId="3" fontId="9" fillId="0" borderId="0" xfId="0" applyNumberFormat="1" applyFont="1" applyFill="1" applyBorder="1" applyAlignment="1">
      <alignment horizontal="center" vertical="center" wrapText="1"/>
    </xf>
    <xf numFmtId="4" fontId="23" fillId="3" borderId="17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21" fillId="3" borderId="16" xfId="3" applyFont="1" applyFill="1" applyBorder="1" applyAlignment="1">
      <alignment horizontal="center" vertical="center" wrapText="1"/>
    </xf>
    <xf numFmtId="2" fontId="21" fillId="3" borderId="16" xfId="3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1" fillId="0" borderId="39" xfId="0" applyNumberFormat="1" applyFont="1" applyFill="1" applyBorder="1" applyAlignment="1">
      <alignment horizontal="center" vertical="center" wrapText="1"/>
    </xf>
    <xf numFmtId="4" fontId="11" fillId="0" borderId="40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Fill="1" applyBorder="1" applyAlignment="1">
      <alignment horizontal="center" vertical="center" wrapText="1"/>
    </xf>
    <xf numFmtId="4" fontId="9" fillId="0" borderId="38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" fontId="11" fillId="0" borderId="37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15" fillId="2" borderId="16" xfId="0" applyNumberFormat="1" applyFont="1" applyFill="1" applyBorder="1" applyAlignment="1">
      <alignment horizontal="center" vertical="center"/>
    </xf>
    <xf numFmtId="3" fontId="36" fillId="2" borderId="4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39" fillId="0" borderId="21" xfId="0" applyFont="1" applyBorder="1"/>
    <xf numFmtId="0" fontId="39" fillId="0" borderId="0" xfId="0" applyFont="1"/>
    <xf numFmtId="0" fontId="40" fillId="0" borderId="0" xfId="0" applyFont="1"/>
    <xf numFmtId="0" fontId="37" fillId="0" borderId="5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6" xfId="0" applyFont="1" applyBorder="1" applyAlignment="1">
      <alignment horizontal="left" vertical="top"/>
    </xf>
    <xf numFmtId="0" fontId="37" fillId="0" borderId="16" xfId="0" applyFont="1" applyBorder="1"/>
    <xf numFmtId="0" fontId="37" fillId="0" borderId="16" xfId="0" applyFont="1" applyBorder="1" applyAlignment="1">
      <alignment horizontal="left" vertical="top" wrapText="1"/>
    </xf>
    <xf numFmtId="0" fontId="37" fillId="0" borderId="16" xfId="0" applyFont="1" applyBorder="1" applyAlignment="1">
      <alignment vertical="top" wrapText="1"/>
    </xf>
    <xf numFmtId="0" fontId="37" fillId="0" borderId="16" xfId="0" applyFont="1" applyBorder="1" applyAlignment="1">
      <alignment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7" fillId="0" borderId="56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17" fontId="38" fillId="0" borderId="21" xfId="0" applyNumberFormat="1" applyFont="1" applyBorder="1" applyAlignment="1">
      <alignment horizontal="right" vertical="center"/>
    </xf>
    <xf numFmtId="0" fontId="37" fillId="0" borderId="57" xfId="0" applyNumberFormat="1" applyFont="1" applyBorder="1" applyAlignment="1">
      <alignment horizontal="center" vertical="center"/>
    </xf>
    <xf numFmtId="0" fontId="42" fillId="0" borderId="0" xfId="0" applyFont="1"/>
    <xf numFmtId="0" fontId="37" fillId="0" borderId="16" xfId="0" applyFont="1" applyBorder="1" applyAlignment="1">
      <alignment horizontal="center"/>
    </xf>
    <xf numFmtId="0" fontId="37" fillId="0" borderId="16" xfId="0" applyFont="1" applyBorder="1"/>
    <xf numFmtId="0" fontId="30" fillId="0" borderId="0" xfId="0" applyFont="1" applyAlignment="1">
      <alignment horizontal="right"/>
    </xf>
    <xf numFmtId="0" fontId="11" fillId="0" borderId="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4" fillId="0" borderId="0" xfId="0" applyFont="1" applyAlignment="1"/>
    <xf numFmtId="0" fontId="20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29" fillId="0" borderId="0" xfId="0" applyFont="1" applyAlignment="1"/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30" fillId="0" borderId="0" xfId="0" applyFont="1" applyAlignment="1"/>
    <xf numFmtId="0" fontId="30" fillId="0" borderId="11" xfId="0" applyFont="1" applyBorder="1" applyAlignment="1">
      <alignment horizontal="left"/>
    </xf>
    <xf numFmtId="4" fontId="30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4" fillId="0" borderId="0" xfId="0" applyFont="1" applyAlignment="1"/>
    <xf numFmtId="0" fontId="14" fillId="0" borderId="11" xfId="0" applyFont="1" applyBorder="1" applyAlignment="1">
      <alignment horizontal="left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/>
    </xf>
    <xf numFmtId="0" fontId="37" fillId="0" borderId="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textRotation="90"/>
    </xf>
    <xf numFmtId="0" fontId="37" fillId="0" borderId="57" xfId="0" applyFont="1" applyBorder="1" applyAlignment="1">
      <alignment horizontal="center" vertical="center" textRotation="90"/>
    </xf>
    <xf numFmtId="0" fontId="37" fillId="0" borderId="0" xfId="0" applyFont="1" applyAlignment="1">
      <alignment horizontal="left" vertical="top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37" fillId="0" borderId="16" xfId="0" applyFont="1" applyBorder="1" applyAlignment="1">
      <alignment horizontal="left"/>
    </xf>
    <xf numFmtId="0" fontId="41" fillId="0" borderId="16" xfId="0" applyFont="1" applyBorder="1" applyAlignment="1"/>
    <xf numFmtId="0" fontId="37" fillId="0" borderId="23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 textRotation="90"/>
    </xf>
    <xf numFmtId="0" fontId="37" fillId="0" borderId="16" xfId="0" applyFont="1" applyBorder="1" applyAlignment="1">
      <alignment horizontal="left" vertical="center" wrapText="1"/>
    </xf>
    <xf numFmtId="0" fontId="37" fillId="0" borderId="54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left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 shrinkToFi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11" fillId="0" borderId="52" xfId="0" applyFont="1" applyBorder="1" applyAlignment="1">
      <alignment horizontal="left" vertical="center" wrapText="1"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7" xfId="1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63"/>
  <sheetViews>
    <sheetView topLeftCell="B1" zoomScale="40" zoomScaleNormal="40" workbookViewId="0">
      <selection activeCell="K15" sqref="K15"/>
    </sheetView>
  </sheetViews>
  <sheetFormatPr defaultRowHeight="15" x14ac:dyDescent="0.25"/>
  <cols>
    <col min="1" max="1" width="9.28515625" customWidth="1"/>
    <col min="3" max="3" width="62.140625" customWidth="1"/>
    <col min="4" max="4" width="23.85546875" customWidth="1"/>
    <col min="5" max="5" width="28" customWidth="1"/>
    <col min="6" max="6" width="26.42578125" customWidth="1"/>
    <col min="7" max="7" width="23.7109375" customWidth="1"/>
    <col min="8" max="8" width="30.140625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8.5703125" customWidth="1"/>
    <col min="16" max="16" width="23.5703125" customWidth="1"/>
    <col min="17" max="17" width="28.7109375" customWidth="1"/>
    <col min="18" max="18" width="26.85546875" customWidth="1"/>
    <col min="19" max="19" width="27" customWidth="1"/>
    <col min="20" max="20" width="28.7109375" customWidth="1"/>
    <col min="21" max="21" width="25.7109375" customWidth="1"/>
    <col min="22" max="22" width="23.42578125" customWidth="1"/>
    <col min="23" max="23" width="29.7109375" customWidth="1"/>
    <col min="24" max="24" width="31.28515625" customWidth="1"/>
    <col min="26" max="26" width="14.140625" customWidth="1"/>
  </cols>
  <sheetData>
    <row r="1" spans="1:26" ht="54" customHeight="1" x14ac:dyDescent="0.65">
      <c r="B1" s="396"/>
      <c r="C1" s="396"/>
      <c r="D1" s="396"/>
      <c r="E1" s="396"/>
      <c r="F1" s="396"/>
      <c r="O1" s="397" t="s">
        <v>29</v>
      </c>
      <c r="P1" s="397"/>
      <c r="Q1" s="397"/>
      <c r="R1" s="397"/>
      <c r="S1" s="397"/>
      <c r="T1" s="397"/>
      <c r="U1" s="397"/>
      <c r="V1" s="397"/>
      <c r="W1" s="397"/>
      <c r="X1" s="397"/>
      <c r="Y1" s="9"/>
      <c r="Z1" s="9"/>
    </row>
    <row r="2" spans="1:26" ht="46.5" customHeight="1" x14ac:dyDescent="0.6">
      <c r="A2" s="11"/>
      <c r="B2" s="398" t="s">
        <v>53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</row>
    <row r="3" spans="1:26" ht="23.2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6" ht="15.75" customHeight="1" x14ac:dyDescent="0.35">
      <c r="A4" s="11"/>
      <c r="B4" s="399" t="s">
        <v>4</v>
      </c>
      <c r="C4" s="400"/>
      <c r="D4" s="399" t="s">
        <v>1</v>
      </c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6"/>
      <c r="P4" s="399" t="s">
        <v>2</v>
      </c>
      <c r="Q4" s="405"/>
      <c r="R4" s="406"/>
      <c r="S4" s="419" t="s">
        <v>3</v>
      </c>
      <c r="T4" s="405"/>
      <c r="U4" s="405"/>
      <c r="V4" s="421" t="s">
        <v>0</v>
      </c>
      <c r="W4" s="422"/>
      <c r="X4" s="423"/>
    </row>
    <row r="5" spans="1:26" ht="24" customHeight="1" thickBot="1" x14ac:dyDescent="0.4">
      <c r="A5" s="11"/>
      <c r="B5" s="401"/>
      <c r="C5" s="402"/>
      <c r="D5" s="407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9"/>
      <c r="P5" s="410"/>
      <c r="Q5" s="411"/>
      <c r="R5" s="412"/>
      <c r="S5" s="410"/>
      <c r="T5" s="420"/>
      <c r="U5" s="411"/>
      <c r="V5" s="424"/>
      <c r="W5" s="425"/>
      <c r="X5" s="426"/>
    </row>
    <row r="6" spans="1:26" ht="21.75" customHeight="1" x14ac:dyDescent="0.35">
      <c r="A6" s="11"/>
      <c r="B6" s="401"/>
      <c r="C6" s="402"/>
      <c r="D6" s="419" t="s">
        <v>12</v>
      </c>
      <c r="E6" s="405"/>
      <c r="F6" s="406"/>
      <c r="G6" s="419" t="s">
        <v>13</v>
      </c>
      <c r="H6" s="405"/>
      <c r="I6" s="406"/>
      <c r="J6" s="419" t="s">
        <v>14</v>
      </c>
      <c r="K6" s="430"/>
      <c r="L6" s="431"/>
      <c r="M6" s="419" t="s">
        <v>15</v>
      </c>
      <c r="N6" s="435"/>
      <c r="O6" s="436"/>
      <c r="P6" s="413"/>
      <c r="Q6" s="414"/>
      <c r="R6" s="415"/>
      <c r="S6" s="410"/>
      <c r="T6" s="420"/>
      <c r="U6" s="411"/>
      <c r="V6" s="424"/>
      <c r="W6" s="425"/>
      <c r="X6" s="426"/>
    </row>
    <row r="7" spans="1:26" ht="10.5" customHeight="1" thickBot="1" x14ac:dyDescent="0.4">
      <c r="A7" s="11"/>
      <c r="B7" s="403"/>
      <c r="C7" s="404"/>
      <c r="D7" s="407"/>
      <c r="E7" s="408"/>
      <c r="F7" s="409"/>
      <c r="G7" s="407"/>
      <c r="H7" s="408"/>
      <c r="I7" s="409"/>
      <c r="J7" s="432"/>
      <c r="K7" s="433"/>
      <c r="L7" s="434"/>
      <c r="M7" s="437"/>
      <c r="N7" s="438"/>
      <c r="O7" s="439"/>
      <c r="P7" s="416"/>
      <c r="Q7" s="417"/>
      <c r="R7" s="418"/>
      <c r="S7" s="407"/>
      <c r="T7" s="408"/>
      <c r="U7" s="408"/>
      <c r="V7" s="427"/>
      <c r="W7" s="428"/>
      <c r="X7" s="429"/>
    </row>
    <row r="8" spans="1:26" s="1" customFormat="1" ht="33.75" customHeight="1" thickBot="1" x14ac:dyDescent="0.35">
      <c r="A8" s="12"/>
      <c r="B8" s="440" t="s">
        <v>5</v>
      </c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441"/>
      <c r="R8" s="441"/>
      <c r="S8" s="441"/>
      <c r="T8" s="441"/>
      <c r="U8" s="441"/>
      <c r="V8" s="441"/>
      <c r="W8" s="441"/>
      <c r="X8" s="442"/>
    </row>
    <row r="9" spans="1:26" s="1" customFormat="1" ht="78.75" customHeight="1" thickBot="1" x14ac:dyDescent="0.35">
      <c r="A9" s="12"/>
      <c r="B9" s="443"/>
      <c r="C9" s="444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31</v>
      </c>
      <c r="X9" s="70" t="s">
        <v>19</v>
      </c>
    </row>
    <row r="10" spans="1:26" s="1" customFormat="1" ht="60.75" customHeight="1" thickBot="1" x14ac:dyDescent="0.35">
      <c r="A10" s="12"/>
      <c r="B10" s="394" t="s">
        <v>20</v>
      </c>
      <c r="C10" s="395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60.75" customHeight="1" thickBot="1" x14ac:dyDescent="0.35">
      <c r="A11" s="12"/>
      <c r="B11" s="394" t="s">
        <v>23</v>
      </c>
      <c r="C11" s="395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445" t="s">
        <v>22</v>
      </c>
      <c r="C12" s="446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47" t="s">
        <v>28</v>
      </c>
      <c r="C13" s="448"/>
      <c r="D13" s="449"/>
      <c r="E13" s="449"/>
      <c r="F13" s="449"/>
      <c r="G13" s="450"/>
      <c r="H13" s="450"/>
      <c r="I13" s="450"/>
      <c r="J13" s="450"/>
      <c r="K13" s="450"/>
      <c r="L13" s="450"/>
      <c r="M13" s="450"/>
      <c r="N13" s="450"/>
      <c r="O13" s="450"/>
      <c r="P13" s="450"/>
      <c r="Q13" s="450"/>
      <c r="R13" s="450"/>
      <c r="S13" s="450"/>
      <c r="T13" s="450"/>
      <c r="U13" s="450"/>
      <c r="V13" s="448"/>
      <c r="W13" s="448"/>
      <c r="X13" s="451"/>
    </row>
    <row r="14" spans="1:26" s="1" customFormat="1" ht="59.25" customHeight="1" thickBot="1" x14ac:dyDescent="0.35">
      <c r="A14" s="12"/>
      <c r="B14" s="394" t="s">
        <v>20</v>
      </c>
      <c r="C14" s="395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394" t="s">
        <v>23</v>
      </c>
      <c r="C15" s="395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445" t="s">
        <v>22</v>
      </c>
      <c r="C16" s="446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47" t="s">
        <v>6</v>
      </c>
      <c r="C17" s="448"/>
      <c r="D17" s="449"/>
      <c r="E17" s="449"/>
      <c r="F17" s="449"/>
      <c r="G17" s="448"/>
      <c r="H17" s="448"/>
      <c r="I17" s="448"/>
      <c r="J17" s="448"/>
      <c r="K17" s="448"/>
      <c r="L17" s="448"/>
      <c r="M17" s="448"/>
      <c r="N17" s="448"/>
      <c r="O17" s="448"/>
      <c r="P17" s="448"/>
      <c r="Q17" s="448"/>
      <c r="R17" s="448"/>
      <c r="S17" s="448"/>
      <c r="T17" s="448"/>
      <c r="U17" s="448"/>
      <c r="V17" s="448"/>
      <c r="W17" s="448"/>
      <c r="X17" s="451"/>
    </row>
    <row r="18" spans="1:24" s="1" customFormat="1" ht="59.25" customHeight="1" thickBot="1" x14ac:dyDescent="0.35">
      <c r="A18" s="12"/>
      <c r="B18" s="394" t="s">
        <v>20</v>
      </c>
      <c r="C18" s="395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394" t="s">
        <v>23</v>
      </c>
      <c r="C19" s="395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445" t="s">
        <v>22</v>
      </c>
      <c r="C20" s="446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47" t="s">
        <v>7</v>
      </c>
      <c r="C21" s="448"/>
      <c r="D21" s="449"/>
      <c r="E21" s="449"/>
      <c r="F21" s="449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  <c r="V21" s="448"/>
      <c r="W21" s="448"/>
      <c r="X21" s="451"/>
    </row>
    <row r="22" spans="1:24" s="1" customFormat="1" ht="62.25" customHeight="1" thickBot="1" x14ac:dyDescent="0.35">
      <c r="A22" s="12"/>
      <c r="B22" s="394" t="s">
        <v>20</v>
      </c>
      <c r="C22" s="395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394" t="s">
        <v>23</v>
      </c>
      <c r="C23" s="395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445" t="s">
        <v>22</v>
      </c>
      <c r="C24" s="446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47" t="s">
        <v>8</v>
      </c>
      <c r="C25" s="448"/>
      <c r="D25" s="449"/>
      <c r="E25" s="449"/>
      <c r="F25" s="449"/>
      <c r="G25" s="448"/>
      <c r="H25" s="448"/>
      <c r="I25" s="448"/>
      <c r="J25" s="448"/>
      <c r="K25" s="448"/>
      <c r="L25" s="448"/>
      <c r="M25" s="448"/>
      <c r="N25" s="448"/>
      <c r="O25" s="448"/>
      <c r="P25" s="448"/>
      <c r="Q25" s="448"/>
      <c r="R25" s="448"/>
      <c r="S25" s="448"/>
      <c r="T25" s="448"/>
      <c r="U25" s="448"/>
      <c r="V25" s="448"/>
      <c r="W25" s="448"/>
      <c r="X25" s="451"/>
    </row>
    <row r="26" spans="1:24" s="1" customFormat="1" ht="63" customHeight="1" thickBot="1" x14ac:dyDescent="0.35">
      <c r="A26" s="12"/>
      <c r="B26" s="394" t="s">
        <v>20</v>
      </c>
      <c r="C26" s="395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394" t="s">
        <v>23</v>
      </c>
      <c r="C27" s="395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445" t="s">
        <v>22</v>
      </c>
      <c r="C28" s="446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47" t="s">
        <v>9</v>
      </c>
      <c r="C29" s="448"/>
      <c r="D29" s="450"/>
      <c r="E29" s="450"/>
      <c r="F29" s="450"/>
      <c r="G29" s="448"/>
      <c r="H29" s="448"/>
      <c r="I29" s="448"/>
      <c r="J29" s="448"/>
      <c r="K29" s="448"/>
      <c r="L29" s="448"/>
      <c r="M29" s="448"/>
      <c r="N29" s="448"/>
      <c r="O29" s="448"/>
      <c r="P29" s="448"/>
      <c r="Q29" s="448"/>
      <c r="R29" s="448"/>
      <c r="S29" s="448"/>
      <c r="T29" s="448"/>
      <c r="U29" s="448"/>
      <c r="V29" s="448"/>
      <c r="W29" s="448"/>
      <c r="X29" s="451"/>
    </row>
    <row r="30" spans="1:24" s="1" customFormat="1" ht="59.25" customHeight="1" thickBot="1" x14ac:dyDescent="0.35">
      <c r="A30" s="12"/>
      <c r="B30" s="394" t="s">
        <v>20</v>
      </c>
      <c r="C30" s="452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394" t="s">
        <v>23</v>
      </c>
      <c r="C31" s="395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445" t="s">
        <v>22</v>
      </c>
      <c r="C32" s="446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9" s="3" customFormat="1" ht="33.75" customHeight="1" thickBot="1" x14ac:dyDescent="0.4">
      <c r="A33" s="15"/>
      <c r="B33" s="447" t="s">
        <v>10</v>
      </c>
      <c r="C33" s="448"/>
      <c r="D33" s="448"/>
      <c r="E33" s="448"/>
      <c r="F33" s="448"/>
      <c r="G33" s="448"/>
      <c r="H33" s="448"/>
      <c r="I33" s="448"/>
      <c r="J33" s="448"/>
      <c r="K33" s="448"/>
      <c r="L33" s="448"/>
      <c r="M33" s="448"/>
      <c r="N33" s="448"/>
      <c r="O33" s="448"/>
      <c r="P33" s="448"/>
      <c r="Q33" s="448"/>
      <c r="R33" s="448"/>
      <c r="S33" s="448"/>
      <c r="T33" s="448"/>
      <c r="U33" s="448"/>
      <c r="V33" s="448"/>
      <c r="W33" s="448"/>
      <c r="X33" s="451"/>
    </row>
    <row r="34" spans="1:29" s="1" customFormat="1" ht="60.75" customHeight="1" thickBot="1" x14ac:dyDescent="0.35">
      <c r="A34" s="12"/>
      <c r="B34" s="394" t="s">
        <v>20</v>
      </c>
      <c r="C34" s="452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9" s="1" customFormat="1" ht="59.25" customHeight="1" thickBot="1" x14ac:dyDescent="0.35">
      <c r="A35" s="12"/>
      <c r="B35" s="394" t="s">
        <v>23</v>
      </c>
      <c r="C35" s="395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9" s="1" customFormat="1" ht="59.25" customHeight="1" thickBot="1" x14ac:dyDescent="0.35">
      <c r="A36" s="12"/>
      <c r="B36" s="445" t="s">
        <v>22</v>
      </c>
      <c r="C36" s="446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9" s="3" customFormat="1" ht="35.25" customHeight="1" thickBot="1" x14ac:dyDescent="0.4">
      <c r="A37" s="15"/>
      <c r="B37" s="447" t="s">
        <v>11</v>
      </c>
      <c r="C37" s="448"/>
      <c r="D37" s="448"/>
      <c r="E37" s="448"/>
      <c r="F37" s="448"/>
      <c r="G37" s="448"/>
      <c r="H37" s="448"/>
      <c r="I37" s="448"/>
      <c r="J37" s="448"/>
      <c r="K37" s="448"/>
      <c r="L37" s="448"/>
      <c r="M37" s="448"/>
      <c r="N37" s="448"/>
      <c r="O37" s="448"/>
      <c r="P37" s="448"/>
      <c r="Q37" s="448"/>
      <c r="R37" s="448"/>
      <c r="S37" s="448"/>
      <c r="T37" s="448"/>
      <c r="U37" s="448"/>
      <c r="V37" s="448"/>
      <c r="W37" s="448"/>
      <c r="X37" s="451"/>
    </row>
    <row r="38" spans="1:29" s="1" customFormat="1" ht="63" customHeight="1" thickBot="1" x14ac:dyDescent="0.35">
      <c r="A38" s="12"/>
      <c r="B38" s="394" t="s">
        <v>20</v>
      </c>
      <c r="C38" s="452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 t="shared" ref="V38:X40" si="7">D38+G38+J38+M38+P38+S38</f>
        <v>102</v>
      </c>
      <c r="W38" s="72">
        <f t="shared" si="7"/>
        <v>32</v>
      </c>
      <c r="X38" s="201">
        <f t="shared" si="7"/>
        <v>5825</v>
      </c>
    </row>
    <row r="39" spans="1:29" s="1" customFormat="1" ht="59.25" customHeight="1" thickBot="1" x14ac:dyDescent="0.35">
      <c r="A39" s="12"/>
      <c r="B39" s="394" t="s">
        <v>23</v>
      </c>
      <c r="C39" s="395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9" s="1" customFormat="1" ht="60" customHeight="1" thickBot="1" x14ac:dyDescent="0.35">
      <c r="A40" s="12"/>
      <c r="B40" s="445" t="s">
        <v>22</v>
      </c>
      <c r="C40" s="446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 t="shared" si="7"/>
        <v>475.52</v>
      </c>
      <c r="W40" s="78">
        <f t="shared" si="7"/>
        <v>170.38</v>
      </c>
      <c r="X40" s="79">
        <f t="shared" si="7"/>
        <v>34264.155999999995</v>
      </c>
    </row>
    <row r="41" spans="1:29" s="1" customFormat="1" ht="38.25" customHeight="1" thickBot="1" x14ac:dyDescent="0.35">
      <c r="A41" s="12"/>
      <c r="B41" s="440" t="s">
        <v>0</v>
      </c>
      <c r="C41" s="441"/>
      <c r="D41" s="430"/>
      <c r="E41" s="430"/>
      <c r="F41" s="430"/>
      <c r="G41" s="441"/>
      <c r="H41" s="441"/>
      <c r="I41" s="441"/>
      <c r="J41" s="441"/>
      <c r="K41" s="441"/>
      <c r="L41" s="441"/>
      <c r="M41" s="441"/>
      <c r="N41" s="441"/>
      <c r="O41" s="441"/>
      <c r="P41" s="441"/>
      <c r="Q41" s="441"/>
      <c r="R41" s="441"/>
      <c r="S41" s="441"/>
      <c r="T41" s="441"/>
      <c r="U41" s="441"/>
      <c r="V41" s="441"/>
      <c r="W41" s="441"/>
      <c r="X41" s="442"/>
    </row>
    <row r="42" spans="1:29" s="1" customFormat="1" ht="63.75" customHeight="1" thickBot="1" x14ac:dyDescent="0.35">
      <c r="A42" s="12"/>
      <c r="B42" s="454" t="s">
        <v>20</v>
      </c>
      <c r="C42" s="455"/>
      <c r="D42" s="80">
        <f>D10+D14+D18+D22+D26+D30+D34+D38</f>
        <v>65</v>
      </c>
      <c r="E42" s="81">
        <f>E10+E14+E18+E22+E26+E30+E34+E38</f>
        <v>9</v>
      </c>
      <c r="F42" s="184">
        <f>F10+F14+F18+F22+F26+F30+F34+F38</f>
        <v>4074</v>
      </c>
      <c r="G42" s="91">
        <f>G10+G14+G18+G22+G26+G30+G34+G38</f>
        <v>3</v>
      </c>
      <c r="H42" s="81">
        <f t="shared" ref="H42:Q44" si="8">H10+H14+H18+H22+H26+H30+H34+H38</f>
        <v>14</v>
      </c>
      <c r="I42" s="184">
        <f t="shared" si="8"/>
        <v>690</v>
      </c>
      <c r="J42" s="80">
        <f t="shared" ref="J42:P42" si="9">J10+J14+J18+J22+J26+J30+J34+J38</f>
        <v>8</v>
      </c>
      <c r="K42" s="81">
        <f t="shared" si="9"/>
        <v>8</v>
      </c>
      <c r="L42" s="184">
        <f t="shared" si="9"/>
        <v>638</v>
      </c>
      <c r="M42" s="80">
        <f t="shared" si="9"/>
        <v>27</v>
      </c>
      <c r="N42" s="81">
        <f t="shared" si="9"/>
        <v>14</v>
      </c>
      <c r="O42" s="184">
        <f t="shared" si="9"/>
        <v>1033</v>
      </c>
      <c r="P42" s="80">
        <f t="shared" si="9"/>
        <v>11</v>
      </c>
      <c r="Q42" s="81">
        <f t="shared" ref="Q42:U44" si="10">Q10+Q14+Q18+Q22+Q26+Q30+Q34+Q38</f>
        <v>0</v>
      </c>
      <c r="R42" s="184">
        <f t="shared" si="10"/>
        <v>402</v>
      </c>
      <c r="S42" s="80">
        <f>S10+S14+S18+S22+S26+S30+S34+S38</f>
        <v>1</v>
      </c>
      <c r="T42" s="81">
        <f>T10+T14+T18+T22+T26+T30+T34+T38</f>
        <v>0</v>
      </c>
      <c r="U42" s="184">
        <f>U10+U14+U18+U22+U26+U30+U34+U38</f>
        <v>52</v>
      </c>
      <c r="V42" s="71">
        <f t="shared" ref="V42:X44" si="11">D42+G42+J42+M42+P42+S42</f>
        <v>115</v>
      </c>
      <c r="W42" s="72">
        <f t="shared" si="11"/>
        <v>45</v>
      </c>
      <c r="X42" s="201">
        <f>F42+I42+L42+O42+R42+U42</f>
        <v>6889</v>
      </c>
    </row>
    <row r="43" spans="1:29" s="1" customFormat="1" ht="64.5" customHeight="1" thickBot="1" x14ac:dyDescent="0.35">
      <c r="A43" s="12"/>
      <c r="B43" s="454" t="s">
        <v>23</v>
      </c>
      <c r="C43" s="455"/>
      <c r="D43" s="83">
        <f t="shared" ref="D43:F44" si="12">D11+D15+D19+D23+D27+D31+D35+D39</f>
        <v>5988.42</v>
      </c>
      <c r="E43" s="84">
        <f t="shared" si="12"/>
        <v>47.19</v>
      </c>
      <c r="F43" s="85">
        <f t="shared" si="12"/>
        <v>274535.85199999996</v>
      </c>
      <c r="G43" s="92">
        <f>G11+G15+G19+G23+G27+G31+G35+G39</f>
        <v>82.47</v>
      </c>
      <c r="H43" s="84">
        <f t="shared" si="8"/>
        <v>58.2</v>
      </c>
      <c r="I43" s="85">
        <f t="shared" si="8"/>
        <v>23099.22</v>
      </c>
      <c r="J43" s="83">
        <f t="shared" si="8"/>
        <v>31.36</v>
      </c>
      <c r="K43" s="84">
        <f t="shared" si="8"/>
        <v>602.15</v>
      </c>
      <c r="L43" s="85">
        <f t="shared" si="8"/>
        <v>173362.18299999999</v>
      </c>
      <c r="M43" s="83">
        <f t="shared" si="8"/>
        <v>600.98</v>
      </c>
      <c r="N43" s="84">
        <f t="shared" si="8"/>
        <v>54.603000000000002</v>
      </c>
      <c r="O43" s="85">
        <f t="shared" si="8"/>
        <v>24646.572000000004</v>
      </c>
      <c r="P43" s="83">
        <f t="shared" si="8"/>
        <v>235.65</v>
      </c>
      <c r="Q43" s="84">
        <f t="shared" si="8"/>
        <v>0</v>
      </c>
      <c r="R43" s="85">
        <f t="shared" si="10"/>
        <v>16619.144999999997</v>
      </c>
      <c r="S43" s="83">
        <f t="shared" si="10"/>
        <v>232.7</v>
      </c>
      <c r="T43" s="84">
        <f t="shared" si="10"/>
        <v>0</v>
      </c>
      <c r="U43" s="85">
        <f t="shared" si="10"/>
        <v>1662.1100000000001</v>
      </c>
      <c r="V43" s="74">
        <f t="shared" si="11"/>
        <v>7171.579999999999</v>
      </c>
      <c r="W43" s="75">
        <f t="shared" si="11"/>
        <v>762.14299999999992</v>
      </c>
      <c r="X43" s="76">
        <f>F43+I43+L43+O43+R43+U43</f>
        <v>513925.08199999988</v>
      </c>
    </row>
    <row r="44" spans="1:29" s="1" customFormat="1" ht="86.25" customHeight="1" thickBot="1" x14ac:dyDescent="0.35">
      <c r="A44" s="12"/>
      <c r="B44" s="454" t="s">
        <v>22</v>
      </c>
      <c r="C44" s="455"/>
      <c r="D44" s="86">
        <f t="shared" si="12"/>
        <v>12921.69</v>
      </c>
      <c r="E44" s="87">
        <f t="shared" si="12"/>
        <v>61.88</v>
      </c>
      <c r="F44" s="88">
        <f t="shared" si="12"/>
        <v>774175.6</v>
      </c>
      <c r="G44" s="93">
        <f>G12+G16+G20+G24+G28+G32+G36+G40</f>
        <v>56.61</v>
      </c>
      <c r="H44" s="87">
        <f t="shared" si="8"/>
        <v>90.8</v>
      </c>
      <c r="I44" s="88">
        <f t="shared" si="8"/>
        <v>108012.65000000001</v>
      </c>
      <c r="J44" s="86">
        <f t="shared" si="8"/>
        <v>36</v>
      </c>
      <c r="K44" s="87">
        <f t="shared" si="8"/>
        <v>1637.0879999999997</v>
      </c>
      <c r="L44" s="88">
        <f t="shared" si="8"/>
        <v>438329.83200000005</v>
      </c>
      <c r="M44" s="86">
        <f t="shared" si="8"/>
        <v>852.44999999999993</v>
      </c>
      <c r="N44" s="87">
        <f t="shared" si="8"/>
        <v>64.099999999999994</v>
      </c>
      <c r="O44" s="88">
        <f t="shared" si="8"/>
        <v>61620.585999999996</v>
      </c>
      <c r="P44" s="86">
        <f t="shared" si="8"/>
        <v>707.26499999999999</v>
      </c>
      <c r="Q44" s="87">
        <f t="shared" si="8"/>
        <v>0</v>
      </c>
      <c r="R44" s="88">
        <f t="shared" si="10"/>
        <v>56221.252999999997</v>
      </c>
      <c r="S44" s="86">
        <f t="shared" si="10"/>
        <v>477.07</v>
      </c>
      <c r="T44" s="87">
        <f t="shared" si="10"/>
        <v>0</v>
      </c>
      <c r="U44" s="88">
        <f t="shared" si="10"/>
        <v>6145.134</v>
      </c>
      <c r="V44" s="77">
        <f t="shared" si="11"/>
        <v>15051.085000000001</v>
      </c>
      <c r="W44" s="78">
        <f t="shared" si="11"/>
        <v>1853.8679999999997</v>
      </c>
      <c r="X44" s="79">
        <f t="shared" si="11"/>
        <v>1444505.0549999999</v>
      </c>
    </row>
    <row r="45" spans="1:29" ht="57.75" customHeight="1" x14ac:dyDescent="0.5">
      <c r="B45" s="457" t="s">
        <v>47</v>
      </c>
      <c r="C45" s="457"/>
      <c r="D45" s="457"/>
      <c r="E45" s="457"/>
      <c r="F45" s="457"/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57"/>
      <c r="R45" s="457"/>
      <c r="S45" s="457"/>
      <c r="T45" s="457"/>
      <c r="U45" s="457"/>
      <c r="V45" s="457"/>
      <c r="W45" s="457"/>
      <c r="X45" s="457"/>
    </row>
    <row r="46" spans="1:29" ht="46.5" customHeight="1" x14ac:dyDescent="0.5">
      <c r="B46" s="456" t="s">
        <v>39</v>
      </c>
      <c r="C46" s="456"/>
      <c r="D46" s="284">
        <f>X42-X38</f>
        <v>1064</v>
      </c>
      <c r="E46" s="393" t="s">
        <v>41</v>
      </c>
      <c r="F46" s="393"/>
      <c r="G46" s="393"/>
      <c r="H46" s="393"/>
      <c r="I46" s="458">
        <f>X44-X40</f>
        <v>1410240.899</v>
      </c>
      <c r="J46" s="459"/>
      <c r="K46" s="393" t="s">
        <v>40</v>
      </c>
      <c r="L46" s="393"/>
      <c r="M46" s="393"/>
      <c r="N46" s="284">
        <f>X38</f>
        <v>5825</v>
      </c>
      <c r="O46" s="393" t="s">
        <v>38</v>
      </c>
      <c r="P46" s="393"/>
      <c r="Q46" s="393"/>
      <c r="R46" s="393"/>
      <c r="S46" s="285">
        <f>X40</f>
        <v>34264.155999999995</v>
      </c>
      <c r="T46" s="286"/>
      <c r="U46" s="287"/>
      <c r="V46" s="287"/>
      <c r="W46" s="287"/>
      <c r="X46" s="287"/>
      <c r="Y46" s="283"/>
      <c r="Z46" s="283"/>
      <c r="AA46" s="283"/>
      <c r="AB46" s="283"/>
      <c r="AC46" s="283"/>
    </row>
    <row r="47" spans="1:29" ht="19.5" customHeight="1" x14ac:dyDescent="0.45">
      <c r="B47" s="453"/>
      <c r="C47" s="453"/>
      <c r="D47" s="453"/>
      <c r="E47" s="453"/>
      <c r="F47" s="453"/>
      <c r="G47" s="453"/>
      <c r="H47" s="453"/>
      <c r="I47" s="453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3"/>
      <c r="V47" s="283"/>
      <c r="W47" s="283"/>
      <c r="X47" s="283"/>
      <c r="Y47" s="283"/>
      <c r="Z47" s="283"/>
      <c r="AA47" s="283"/>
      <c r="AB47" s="283"/>
      <c r="AC47" s="283"/>
    </row>
    <row r="48" spans="1:29" ht="33" x14ac:dyDescent="0.45"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</row>
    <row r="49" spans="2:29" ht="33" x14ac:dyDescent="0.45">
      <c r="B49" s="453"/>
      <c r="C49" s="453"/>
      <c r="D49" s="453"/>
      <c r="E49" s="453"/>
      <c r="F49" s="453"/>
      <c r="G49" s="282"/>
      <c r="H49" s="282"/>
      <c r="I49" s="282"/>
      <c r="J49" s="283"/>
      <c r="K49" s="283"/>
      <c r="L49" s="283"/>
      <c r="M49" s="283"/>
      <c r="N49" s="283"/>
      <c r="O49" s="283"/>
      <c r="P49" s="283"/>
      <c r="Q49" s="283"/>
      <c r="R49" s="282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</row>
    <row r="50" spans="2:29" ht="17.25" customHeight="1" x14ac:dyDescent="0.45">
      <c r="B50" s="453"/>
      <c r="C50" s="453"/>
      <c r="D50" s="453"/>
      <c r="E50" s="453"/>
      <c r="F50" s="453"/>
      <c r="G50" s="453"/>
      <c r="H50" s="453"/>
      <c r="I50" s="453"/>
      <c r="J50" s="283"/>
      <c r="K50" s="283"/>
      <c r="L50" s="283"/>
      <c r="M50" s="283"/>
      <c r="N50" s="283"/>
      <c r="O50" s="283"/>
      <c r="P50" s="283"/>
      <c r="Q50" s="283"/>
      <c r="R50" s="282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</row>
    <row r="51" spans="2:29" ht="33" x14ac:dyDescent="0.45"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</row>
    <row r="52" spans="2:29" ht="33" x14ac:dyDescent="0.45">
      <c r="B52" s="453"/>
      <c r="C52" s="453"/>
      <c r="D52" s="453"/>
      <c r="E52" s="453"/>
      <c r="F52" s="453"/>
      <c r="G52" s="282"/>
      <c r="H52" s="282"/>
      <c r="I52" s="282"/>
      <c r="J52" s="283"/>
      <c r="K52" s="283"/>
      <c r="L52" s="283"/>
      <c r="M52" s="283"/>
      <c r="N52" s="283"/>
      <c r="O52" s="283"/>
      <c r="P52" s="283"/>
      <c r="Q52" s="283"/>
      <c r="R52" s="282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</row>
    <row r="53" spans="2:29" ht="33" x14ac:dyDescent="0.45">
      <c r="B53" s="453"/>
      <c r="C53" s="453"/>
      <c r="D53" s="453"/>
      <c r="E53" s="453"/>
      <c r="F53" s="453"/>
      <c r="G53" s="282"/>
      <c r="H53" s="282"/>
      <c r="I53" s="282"/>
      <c r="J53" s="283"/>
      <c r="K53" s="283"/>
      <c r="L53" s="283"/>
      <c r="M53" s="283"/>
      <c r="N53" s="283"/>
      <c r="O53" s="283"/>
      <c r="P53" s="283"/>
      <c r="Q53" s="283"/>
      <c r="R53" s="282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</row>
    <row r="54" spans="2:29" ht="18" customHeight="1" x14ac:dyDescent="0.45">
      <c r="B54" s="453"/>
      <c r="C54" s="453"/>
      <c r="D54" s="453"/>
      <c r="E54" s="453"/>
      <c r="F54" s="453"/>
      <c r="G54" s="453"/>
      <c r="H54" s="453"/>
      <c r="I54" s="453"/>
      <c r="J54" s="282"/>
      <c r="K54" s="282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</row>
    <row r="55" spans="2:29" ht="33" x14ac:dyDescent="0.45"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</row>
    <row r="56" spans="2:29" ht="33" x14ac:dyDescent="0.45">
      <c r="B56" s="453"/>
      <c r="C56" s="453"/>
      <c r="D56" s="282"/>
      <c r="E56" s="282"/>
      <c r="F56" s="282"/>
      <c r="G56" s="282"/>
      <c r="H56" s="282"/>
      <c r="I56" s="283"/>
      <c r="J56" s="283"/>
      <c r="K56" s="283"/>
      <c r="L56" s="283"/>
      <c r="M56" s="283"/>
      <c r="N56" s="283"/>
      <c r="O56" s="283"/>
      <c r="P56" s="283"/>
      <c r="Q56" s="283"/>
      <c r="R56" s="282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</row>
    <row r="57" spans="2:29" ht="33" x14ac:dyDescent="0.45"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</row>
    <row r="58" spans="2:29" ht="33" x14ac:dyDescent="0.45">
      <c r="B58" s="453"/>
      <c r="C58" s="453"/>
      <c r="D58" s="453"/>
      <c r="E58" s="453"/>
      <c r="F58" s="453"/>
      <c r="G58" s="453"/>
      <c r="H58" s="453"/>
      <c r="I58" s="453"/>
      <c r="J58" s="282"/>
      <c r="K58" s="282"/>
      <c r="L58" s="283"/>
      <c r="M58" s="283"/>
      <c r="N58" s="283"/>
      <c r="O58" s="283"/>
      <c r="P58" s="283"/>
      <c r="Q58" s="283"/>
      <c r="R58" s="282"/>
      <c r="S58" s="282"/>
      <c r="T58" s="282"/>
      <c r="U58" s="283"/>
      <c r="V58" s="283"/>
      <c r="W58" s="283"/>
      <c r="X58" s="283"/>
      <c r="Y58" s="283"/>
      <c r="Z58" s="283"/>
      <c r="AA58" s="283"/>
      <c r="AB58" s="283"/>
      <c r="AC58" s="283"/>
    </row>
    <row r="59" spans="2:29" ht="15.75" customHeight="1" x14ac:dyDescent="0.45">
      <c r="B59" s="453"/>
      <c r="C59" s="453"/>
      <c r="D59" s="453"/>
      <c r="E59" s="453"/>
      <c r="F59" s="453"/>
      <c r="G59" s="453"/>
      <c r="H59" s="453"/>
      <c r="I59" s="45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</row>
    <row r="60" spans="2:29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9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9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9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4">
    <mergeCell ref="B59:I59"/>
    <mergeCell ref="B50:I50"/>
    <mergeCell ref="B52:F52"/>
    <mergeCell ref="B53:F53"/>
    <mergeCell ref="B54:I54"/>
    <mergeCell ref="B56:C56"/>
    <mergeCell ref="B58:I58"/>
    <mergeCell ref="B49:F49"/>
    <mergeCell ref="B36:C36"/>
    <mergeCell ref="B37:X37"/>
    <mergeCell ref="B38:C38"/>
    <mergeCell ref="B39:C39"/>
    <mergeCell ref="B40:C40"/>
    <mergeCell ref="B41:X41"/>
    <mergeCell ref="B42:C42"/>
    <mergeCell ref="B43:C43"/>
    <mergeCell ref="B44:C44"/>
    <mergeCell ref="B46:C46"/>
    <mergeCell ref="B47:I47"/>
    <mergeCell ref="B45:X45"/>
    <mergeCell ref="E46:H46"/>
    <mergeCell ref="I46:J46"/>
    <mergeCell ref="K46:M46"/>
    <mergeCell ref="B35:C35"/>
    <mergeCell ref="B24:C24"/>
    <mergeCell ref="B25:X25"/>
    <mergeCell ref="B26:C26"/>
    <mergeCell ref="B27:C27"/>
    <mergeCell ref="B28:C28"/>
    <mergeCell ref="B29:X29"/>
    <mergeCell ref="B30:C30"/>
    <mergeCell ref="B31:C31"/>
    <mergeCell ref="B32:C32"/>
    <mergeCell ref="B33:X33"/>
    <mergeCell ref="B34:C34"/>
    <mergeCell ref="B10:C10"/>
    <mergeCell ref="B23:C23"/>
    <mergeCell ref="B12:C12"/>
    <mergeCell ref="B13:X13"/>
    <mergeCell ref="B14:C14"/>
    <mergeCell ref="B15:C15"/>
    <mergeCell ref="B16:C16"/>
    <mergeCell ref="B17:X17"/>
    <mergeCell ref="B18:C18"/>
    <mergeCell ref="B19:C19"/>
    <mergeCell ref="B20:C20"/>
    <mergeCell ref="B21:X21"/>
    <mergeCell ref="B22:C22"/>
    <mergeCell ref="O46:R46"/>
    <mergeCell ref="B11:C11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J6:L7"/>
    <mergeCell ref="M6:O7"/>
    <mergeCell ref="B8:X8"/>
    <mergeCell ref="B9:C9"/>
  </mergeCells>
  <conditionalFormatting sqref="D10:U12 D14:U16 D18:U20 D22:U24 D26:U28 D30:U32 D34:U36 D38:U40">
    <cfRule type="cellIs" dxfId="17" priority="1" operator="equal">
      <formula>0</formula>
    </cfRule>
  </conditionalFormatting>
  <pageMargins left="0.55118110236220474" right="0.23622047244094491" top="0.74803149606299213" bottom="0.74803149606299213" header="0.31496062992125984" footer="0.31496062992125984"/>
  <pageSetup paperSize="9" scale="1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34" zoomScale="40" zoomScaleNormal="40" workbookViewId="0">
      <selection activeCell="J38" sqref="J38:N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1" width="24" customWidth="1"/>
    <col min="12" max="13" width="28.42578125" customWidth="1"/>
    <col min="14" max="14" width="26.28515625" customWidth="1"/>
    <col min="16" max="16" width="14.140625" customWidth="1"/>
  </cols>
  <sheetData>
    <row r="1" spans="1:16" ht="54" customHeight="1" x14ac:dyDescent="0.65">
      <c r="B1" s="396"/>
      <c r="C1" s="396"/>
      <c r="D1" s="396"/>
      <c r="E1" s="396"/>
      <c r="F1" s="396"/>
      <c r="O1" s="9"/>
      <c r="P1" s="9"/>
    </row>
    <row r="2" spans="1:16" ht="110.25" customHeight="1" x14ac:dyDescent="0.45">
      <c r="A2" s="11"/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</row>
    <row r="3" spans="1:16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39"/>
      <c r="L3" s="125"/>
      <c r="M3" s="139"/>
      <c r="N3" s="125"/>
    </row>
    <row r="4" spans="1:16" ht="15.75" customHeight="1" x14ac:dyDescent="0.35">
      <c r="A4" s="11"/>
      <c r="B4" s="399" t="s">
        <v>4</v>
      </c>
      <c r="C4" s="400"/>
      <c r="D4" s="399" t="s">
        <v>1</v>
      </c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174"/>
    </row>
    <row r="5" spans="1:16" ht="24" customHeight="1" thickBot="1" x14ac:dyDescent="0.4">
      <c r="A5" s="11"/>
      <c r="B5" s="401"/>
      <c r="C5" s="402"/>
      <c r="D5" s="407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174"/>
    </row>
    <row r="6" spans="1:16" ht="21.75" customHeight="1" x14ac:dyDescent="0.35">
      <c r="A6" s="11"/>
      <c r="B6" s="401"/>
      <c r="C6" s="402"/>
      <c r="D6" s="419" t="s">
        <v>12</v>
      </c>
      <c r="E6" s="405"/>
      <c r="F6" s="406"/>
      <c r="G6" s="419" t="s">
        <v>13</v>
      </c>
      <c r="H6" s="405"/>
      <c r="I6" s="406"/>
      <c r="J6" s="419" t="s">
        <v>14</v>
      </c>
      <c r="K6" s="430"/>
      <c r="L6" s="430"/>
      <c r="M6" s="430"/>
      <c r="N6" s="431"/>
    </row>
    <row r="7" spans="1:16" ht="36" customHeight="1" thickBot="1" x14ac:dyDescent="0.4">
      <c r="A7" s="11"/>
      <c r="B7" s="403"/>
      <c r="C7" s="404"/>
      <c r="D7" s="407"/>
      <c r="E7" s="408"/>
      <c r="F7" s="409"/>
      <c r="G7" s="407"/>
      <c r="H7" s="408"/>
      <c r="I7" s="409"/>
      <c r="J7" s="432"/>
      <c r="K7" s="433"/>
      <c r="L7" s="433"/>
      <c r="M7" s="433"/>
      <c r="N7" s="434"/>
    </row>
    <row r="8" spans="1:16" s="1" customFormat="1" ht="33.75" customHeight="1" thickBot="1" x14ac:dyDescent="0.35">
      <c r="A8" s="12"/>
      <c r="B8" s="440" t="s">
        <v>5</v>
      </c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169"/>
    </row>
    <row r="9" spans="1:16" s="1" customFormat="1" ht="79.5" customHeight="1" thickBot="1" x14ac:dyDescent="0.35">
      <c r="A9" s="12"/>
      <c r="B9" s="443"/>
      <c r="C9" s="444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24</v>
      </c>
      <c r="K9" s="16" t="s">
        <v>25</v>
      </c>
      <c r="L9" s="16" t="s">
        <v>26</v>
      </c>
      <c r="M9" s="16" t="s">
        <v>27</v>
      </c>
      <c r="N9" s="16" t="s">
        <v>19</v>
      </c>
    </row>
    <row r="10" spans="1:16" s="1" customFormat="1" ht="60.75" customHeight="1" thickBot="1" x14ac:dyDescent="0.35">
      <c r="A10" s="12"/>
      <c r="B10" s="394" t="s">
        <v>20</v>
      </c>
      <c r="C10" s="452"/>
      <c r="D10" s="23"/>
      <c r="E10" s="26"/>
      <c r="F10" s="24"/>
      <c r="G10" s="23"/>
      <c r="H10" s="25"/>
      <c r="I10" s="17"/>
      <c r="J10" s="18"/>
      <c r="K10" s="18"/>
      <c r="L10" s="18"/>
      <c r="M10" s="153"/>
      <c r="N10" s="19"/>
      <c r="O10" s="169"/>
    </row>
    <row r="11" spans="1:16" s="1" customFormat="1" ht="42" customHeight="1" thickBot="1" x14ac:dyDescent="0.35">
      <c r="A11" s="12"/>
      <c r="B11" s="394" t="s">
        <v>16</v>
      </c>
      <c r="C11" s="452"/>
      <c r="D11" s="36"/>
      <c r="E11" s="37"/>
      <c r="F11" s="38"/>
      <c r="G11" s="36"/>
      <c r="H11" s="39"/>
      <c r="I11" s="40"/>
      <c r="J11" s="18"/>
      <c r="K11" s="18"/>
      <c r="L11" s="18"/>
      <c r="M11" s="153"/>
      <c r="N11" s="19"/>
      <c r="O11" s="169"/>
    </row>
    <row r="12" spans="1:16" s="1" customFormat="1" ht="60.75" customHeight="1" thickBot="1" x14ac:dyDescent="0.35">
      <c r="A12" s="12"/>
      <c r="B12" s="394" t="s">
        <v>22</v>
      </c>
      <c r="C12" s="452"/>
      <c r="D12" s="45"/>
      <c r="E12" s="46"/>
      <c r="F12" s="47"/>
      <c r="G12" s="45"/>
      <c r="H12" s="48"/>
      <c r="I12" s="49"/>
      <c r="J12" s="18"/>
      <c r="K12" s="18"/>
      <c r="L12" s="18"/>
      <c r="M12" s="153"/>
      <c r="N12" s="19"/>
      <c r="O12" s="169"/>
    </row>
    <row r="13" spans="1:16" s="1" customFormat="1" ht="30" customHeight="1" thickBot="1" x14ac:dyDescent="0.35">
      <c r="A13" s="12"/>
      <c r="B13" s="447" t="s">
        <v>21</v>
      </c>
      <c r="C13" s="448"/>
      <c r="D13" s="448"/>
      <c r="E13" s="448"/>
      <c r="F13" s="448"/>
      <c r="G13" s="448"/>
      <c r="H13" s="448"/>
      <c r="I13" s="448"/>
      <c r="J13" s="467"/>
      <c r="K13" s="448"/>
      <c r="L13" s="448"/>
      <c r="M13" s="448"/>
      <c r="N13" s="448"/>
      <c r="O13" s="169"/>
    </row>
    <row r="14" spans="1:16" s="1" customFormat="1" ht="59.25" customHeight="1" thickBot="1" x14ac:dyDescent="0.35">
      <c r="A14" s="12"/>
      <c r="B14" s="394" t="s">
        <v>20</v>
      </c>
      <c r="C14" s="452"/>
      <c r="D14" s="23"/>
      <c r="E14" s="25"/>
      <c r="F14" s="24"/>
      <c r="G14" s="23"/>
      <c r="H14" s="25"/>
      <c r="I14" s="19"/>
      <c r="J14" s="237">
        <v>0</v>
      </c>
      <c r="K14" s="18">
        <v>0</v>
      </c>
      <c r="L14" s="18"/>
      <c r="M14" s="153"/>
      <c r="N14" s="34">
        <v>1</v>
      </c>
    </row>
    <row r="15" spans="1:16" s="1" customFormat="1" ht="42" customHeight="1" thickBot="1" x14ac:dyDescent="0.35">
      <c r="A15" s="12"/>
      <c r="B15" s="394" t="s">
        <v>16</v>
      </c>
      <c r="C15" s="452"/>
      <c r="D15" s="36"/>
      <c r="E15" s="39"/>
      <c r="F15" s="38"/>
      <c r="G15" s="36"/>
      <c r="H15" s="39"/>
      <c r="I15" s="42"/>
      <c r="J15" s="237">
        <v>0</v>
      </c>
      <c r="K15" s="41"/>
      <c r="L15" s="41"/>
      <c r="M15" s="151"/>
      <c r="N15" s="54">
        <v>161000</v>
      </c>
    </row>
    <row r="16" spans="1:16" s="1" customFormat="1" ht="65.25" customHeight="1" thickBot="1" x14ac:dyDescent="0.35">
      <c r="A16" s="12"/>
      <c r="B16" s="394" t="s">
        <v>22</v>
      </c>
      <c r="C16" s="452"/>
      <c r="D16" s="45"/>
      <c r="E16" s="48"/>
      <c r="F16" s="47"/>
      <c r="G16" s="45"/>
      <c r="H16" s="48"/>
      <c r="I16" s="51"/>
      <c r="J16" s="237">
        <v>0</v>
      </c>
      <c r="K16" s="50"/>
      <c r="L16" s="50"/>
      <c r="M16" s="173"/>
      <c r="N16" s="56">
        <v>409100</v>
      </c>
    </row>
    <row r="17" spans="1:15" s="1" customFormat="1" ht="30" customHeight="1" thickBot="1" x14ac:dyDescent="0.35">
      <c r="A17" s="12"/>
      <c r="B17" s="447" t="s">
        <v>6</v>
      </c>
      <c r="C17" s="448"/>
      <c r="D17" s="448"/>
      <c r="E17" s="448"/>
      <c r="F17" s="448"/>
      <c r="G17" s="448"/>
      <c r="H17" s="448"/>
      <c r="I17" s="448"/>
      <c r="J17" s="450"/>
      <c r="K17" s="448"/>
      <c r="L17" s="448"/>
      <c r="M17" s="448"/>
      <c r="N17" s="448"/>
      <c r="O17" s="169"/>
    </row>
    <row r="18" spans="1:15" s="1" customFormat="1" ht="59.25" customHeight="1" thickBot="1" x14ac:dyDescent="0.35">
      <c r="A18" s="12"/>
      <c r="B18" s="394" t="s">
        <v>20</v>
      </c>
      <c r="C18" s="395"/>
      <c r="D18" s="23"/>
      <c r="E18" s="25"/>
      <c r="F18" s="29"/>
      <c r="G18" s="23"/>
      <c r="H18" s="26"/>
      <c r="I18" s="33"/>
      <c r="J18" s="20"/>
      <c r="K18" s="18"/>
      <c r="L18" s="21"/>
      <c r="M18" s="19"/>
      <c r="N18" s="17"/>
      <c r="O18" s="169"/>
    </row>
    <row r="19" spans="1:15" s="1" customFormat="1" ht="42" customHeight="1" thickBot="1" x14ac:dyDescent="0.35">
      <c r="A19" s="12"/>
      <c r="B19" s="394" t="s">
        <v>16</v>
      </c>
      <c r="C19" s="395"/>
      <c r="D19" s="36"/>
      <c r="E19" s="39"/>
      <c r="F19" s="58"/>
      <c r="G19" s="36"/>
      <c r="H19" s="37"/>
      <c r="I19" s="59"/>
      <c r="J19" s="43"/>
      <c r="K19" s="41"/>
      <c r="L19" s="44"/>
      <c r="M19" s="42"/>
      <c r="N19" s="40"/>
      <c r="O19" s="169"/>
    </row>
    <row r="20" spans="1:15" s="1" customFormat="1" ht="64.5" customHeight="1" thickBot="1" x14ac:dyDescent="0.35">
      <c r="A20" s="12"/>
      <c r="B20" s="445" t="s">
        <v>22</v>
      </c>
      <c r="C20" s="446"/>
      <c r="D20" s="45"/>
      <c r="E20" s="39"/>
      <c r="F20" s="60"/>
      <c r="G20" s="36"/>
      <c r="H20" s="37"/>
      <c r="I20" s="61"/>
      <c r="J20" s="52"/>
      <c r="K20" s="50"/>
      <c r="L20" s="53"/>
      <c r="M20" s="51"/>
      <c r="N20" s="49"/>
      <c r="O20" s="169"/>
    </row>
    <row r="21" spans="1:15" s="4" customFormat="1" ht="29.25" customHeight="1" thickBot="1" x14ac:dyDescent="0.35">
      <c r="A21" s="13"/>
      <c r="B21" s="447" t="s">
        <v>7</v>
      </c>
      <c r="C21" s="448"/>
      <c r="D21" s="467"/>
      <c r="E21" s="467"/>
      <c r="F21" s="467"/>
      <c r="G21" s="448"/>
      <c r="H21" s="448"/>
      <c r="I21" s="448"/>
      <c r="J21" s="448"/>
      <c r="K21" s="448"/>
      <c r="L21" s="448"/>
      <c r="M21" s="448"/>
      <c r="N21" s="448"/>
      <c r="O21" s="170"/>
    </row>
    <row r="22" spans="1:15" s="1" customFormat="1" ht="62.25" customHeight="1" thickBot="1" x14ac:dyDescent="0.35">
      <c r="A22" s="12"/>
      <c r="B22" s="394" t="s">
        <v>20</v>
      </c>
      <c r="C22" s="395"/>
      <c r="D22" s="27"/>
      <c r="E22" s="95"/>
      <c r="F22" s="29"/>
      <c r="G22" s="113"/>
      <c r="H22" s="26"/>
      <c r="I22" s="29"/>
      <c r="J22" s="20">
        <v>0</v>
      </c>
      <c r="K22" s="20">
        <v>0</v>
      </c>
      <c r="L22" s="18">
        <v>1</v>
      </c>
      <c r="M22" s="18">
        <v>1</v>
      </c>
      <c r="N22" s="34">
        <v>5</v>
      </c>
    </row>
    <row r="23" spans="1:15" s="1" customFormat="1" ht="42" customHeight="1" thickBot="1" x14ac:dyDescent="0.35">
      <c r="A23" s="12"/>
      <c r="B23" s="394" t="s">
        <v>16</v>
      </c>
      <c r="C23" s="395"/>
      <c r="D23" s="62"/>
      <c r="E23" s="96"/>
      <c r="F23" s="58"/>
      <c r="G23" s="121"/>
      <c r="H23" s="39"/>
      <c r="I23" s="58"/>
      <c r="J23" s="43">
        <v>0</v>
      </c>
      <c r="K23" s="43">
        <v>0</v>
      </c>
      <c r="L23" s="41">
        <v>550.1</v>
      </c>
      <c r="M23" s="41">
        <v>550.1</v>
      </c>
      <c r="N23" s="54">
        <v>5787.8</v>
      </c>
    </row>
    <row r="24" spans="1:15" s="1" customFormat="1" ht="59.25" customHeight="1" thickBot="1" x14ac:dyDescent="0.35">
      <c r="A24" s="12"/>
      <c r="B24" s="445" t="s">
        <v>22</v>
      </c>
      <c r="C24" s="446"/>
      <c r="D24" s="62"/>
      <c r="E24" s="96"/>
      <c r="F24" s="103"/>
      <c r="G24" s="121"/>
      <c r="H24" s="39"/>
      <c r="I24" s="103"/>
      <c r="J24" s="295">
        <v>0</v>
      </c>
      <c r="K24" s="295">
        <v>0</v>
      </c>
      <c r="L24" s="50">
        <v>1531.6</v>
      </c>
      <c r="M24" s="50">
        <v>1531.6</v>
      </c>
      <c r="N24" s="56">
        <v>8927.1299999999992</v>
      </c>
    </row>
    <row r="25" spans="1:15" s="2" customFormat="1" ht="31.5" customHeight="1" thickBot="1" x14ac:dyDescent="0.4">
      <c r="A25" s="14"/>
      <c r="B25" s="447" t="s">
        <v>8</v>
      </c>
      <c r="C25" s="448"/>
      <c r="D25" s="467"/>
      <c r="E25" s="467"/>
      <c r="F25" s="467"/>
      <c r="G25" s="448"/>
      <c r="H25" s="448"/>
      <c r="I25" s="448"/>
      <c r="J25" s="448"/>
      <c r="K25" s="448"/>
      <c r="L25" s="448"/>
      <c r="M25" s="448"/>
      <c r="N25" s="448"/>
      <c r="O25" s="171"/>
    </row>
    <row r="26" spans="1:15" s="1" customFormat="1" ht="63" customHeight="1" thickBot="1" x14ac:dyDescent="0.35">
      <c r="A26" s="12"/>
      <c r="B26" s="394" t="s">
        <v>20</v>
      </c>
      <c r="C26" s="395"/>
      <c r="D26" s="27"/>
      <c r="E26" s="28"/>
      <c r="F26" s="29"/>
      <c r="G26" s="123"/>
      <c r="H26" s="95"/>
      <c r="I26" s="33"/>
      <c r="J26" s="339">
        <v>0</v>
      </c>
      <c r="K26" s="339">
        <v>1</v>
      </c>
      <c r="L26" s="339">
        <v>0</v>
      </c>
      <c r="M26" s="205">
        <v>1</v>
      </c>
      <c r="N26" s="340">
        <v>25</v>
      </c>
    </row>
    <row r="27" spans="1:15" s="1" customFormat="1" ht="42" customHeight="1" thickBot="1" x14ac:dyDescent="0.35">
      <c r="A27" s="12"/>
      <c r="B27" s="394" t="s">
        <v>16</v>
      </c>
      <c r="C27" s="395"/>
      <c r="D27" s="62"/>
      <c r="E27" s="65"/>
      <c r="F27" s="58"/>
      <c r="G27" s="65"/>
      <c r="H27" s="96"/>
      <c r="I27" s="59"/>
      <c r="J27" s="341">
        <v>0</v>
      </c>
      <c r="K27" s="342">
        <v>49.81</v>
      </c>
      <c r="L27" s="341">
        <v>0</v>
      </c>
      <c r="M27" s="343">
        <v>41.8</v>
      </c>
      <c r="N27" s="344">
        <v>3897.19</v>
      </c>
    </row>
    <row r="28" spans="1:15" s="1" customFormat="1" ht="66.75" customHeight="1" thickBot="1" x14ac:dyDescent="0.35">
      <c r="A28" s="12"/>
      <c r="B28" s="445" t="s">
        <v>22</v>
      </c>
      <c r="C28" s="446"/>
      <c r="D28" s="102"/>
      <c r="E28" s="65"/>
      <c r="F28" s="103"/>
      <c r="G28" s="65"/>
      <c r="H28" s="96"/>
      <c r="I28" s="115"/>
      <c r="J28" s="345">
        <v>0</v>
      </c>
      <c r="K28" s="351">
        <v>155.30000000000001</v>
      </c>
      <c r="L28" s="345">
        <v>0</v>
      </c>
      <c r="M28" s="343">
        <v>91.87</v>
      </c>
      <c r="N28" s="346">
        <v>16328.34</v>
      </c>
    </row>
    <row r="29" spans="1:15" s="4" customFormat="1" ht="29.25" customHeight="1" thickBot="1" x14ac:dyDescent="0.35">
      <c r="A29" s="13"/>
      <c r="B29" s="447" t="s">
        <v>9</v>
      </c>
      <c r="C29" s="448"/>
      <c r="D29" s="448"/>
      <c r="E29" s="448"/>
      <c r="F29" s="448"/>
      <c r="G29" s="448"/>
      <c r="H29" s="448"/>
      <c r="I29" s="448"/>
      <c r="J29" s="448"/>
      <c r="K29" s="448"/>
      <c r="L29" s="448"/>
      <c r="M29" s="448"/>
      <c r="N29" s="448"/>
      <c r="O29" s="170"/>
    </row>
    <row r="30" spans="1:15" s="1" customFormat="1" ht="59.25" customHeight="1" thickBot="1" x14ac:dyDescent="0.35">
      <c r="A30" s="12"/>
      <c r="B30" s="394" t="s">
        <v>20</v>
      </c>
      <c r="C30" s="452"/>
      <c r="D30" s="27"/>
      <c r="E30" s="28"/>
      <c r="F30" s="29"/>
      <c r="G30" s="94"/>
      <c r="H30" s="89"/>
      <c r="I30" s="29"/>
      <c r="J30" s="18"/>
      <c r="K30" s="18"/>
      <c r="L30" s="18">
        <v>1</v>
      </c>
      <c r="M30" s="153">
        <v>2</v>
      </c>
      <c r="N30" s="175">
        <v>0</v>
      </c>
    </row>
    <row r="31" spans="1:15" s="1" customFormat="1" ht="42" customHeight="1" thickBot="1" x14ac:dyDescent="0.35">
      <c r="A31" s="12"/>
      <c r="B31" s="394" t="s">
        <v>16</v>
      </c>
      <c r="C31" s="452"/>
      <c r="D31" s="62"/>
      <c r="E31" s="65"/>
      <c r="F31" s="58"/>
      <c r="G31" s="62"/>
      <c r="H31" s="65"/>
      <c r="I31" s="58"/>
      <c r="J31" s="41"/>
      <c r="K31" s="41"/>
      <c r="L31" s="41">
        <v>41.8</v>
      </c>
      <c r="M31" s="151">
        <v>85.9</v>
      </c>
      <c r="N31" s="54">
        <v>0</v>
      </c>
    </row>
    <row r="32" spans="1:15" s="1" customFormat="1" ht="59.25" customHeight="1" thickBot="1" x14ac:dyDescent="0.35">
      <c r="A32" s="12"/>
      <c r="B32" s="394" t="s">
        <v>22</v>
      </c>
      <c r="C32" s="452"/>
      <c r="D32" s="62"/>
      <c r="E32" s="65"/>
      <c r="F32" s="60"/>
      <c r="G32" s="62"/>
      <c r="H32" s="65"/>
      <c r="I32" s="60"/>
      <c r="J32" s="50"/>
      <c r="K32" s="50"/>
      <c r="L32" s="50">
        <v>91.87</v>
      </c>
      <c r="M32" s="152">
        <v>371.87</v>
      </c>
      <c r="N32" s="54">
        <v>0</v>
      </c>
    </row>
    <row r="33" spans="1:15" s="3" customFormat="1" ht="33.75" customHeight="1" thickBot="1" x14ac:dyDescent="0.4">
      <c r="A33" s="15"/>
      <c r="B33" s="447" t="s">
        <v>10</v>
      </c>
      <c r="C33" s="448"/>
      <c r="D33" s="448"/>
      <c r="E33" s="448"/>
      <c r="F33" s="448"/>
      <c r="G33" s="448"/>
      <c r="H33" s="448"/>
      <c r="I33" s="448"/>
      <c r="J33" s="448"/>
      <c r="K33" s="448"/>
      <c r="L33" s="448"/>
      <c r="M33" s="448"/>
      <c r="N33" s="448"/>
      <c r="O33" s="172"/>
    </row>
    <row r="34" spans="1:15" s="1" customFormat="1" ht="60.75" customHeight="1" thickBot="1" x14ac:dyDescent="0.35">
      <c r="A34" s="12"/>
      <c r="B34" s="394" t="s">
        <v>20</v>
      </c>
      <c r="C34" s="452"/>
      <c r="D34" s="23"/>
      <c r="E34" s="25"/>
      <c r="F34" s="24"/>
      <c r="G34" s="27"/>
      <c r="H34" s="32"/>
      <c r="I34" s="29"/>
      <c r="J34" s="311">
        <v>0</v>
      </c>
      <c r="K34" s="311">
        <v>4</v>
      </c>
      <c r="L34" s="354">
        <v>6</v>
      </c>
      <c r="M34" s="311">
        <v>10</v>
      </c>
      <c r="N34" s="308">
        <v>79</v>
      </c>
    </row>
    <row r="35" spans="1:15" s="1" customFormat="1" ht="42" customHeight="1" thickBot="1" x14ac:dyDescent="0.35">
      <c r="A35" s="12"/>
      <c r="B35" s="394" t="s">
        <v>16</v>
      </c>
      <c r="C35" s="452"/>
      <c r="D35" s="36"/>
      <c r="E35" s="39"/>
      <c r="F35" s="38"/>
      <c r="G35" s="62"/>
      <c r="H35" s="65"/>
      <c r="I35" s="58"/>
      <c r="J35" s="312">
        <v>0</v>
      </c>
      <c r="K35" s="312">
        <v>56.44</v>
      </c>
      <c r="L35" s="355">
        <v>10.25</v>
      </c>
      <c r="M35" s="312">
        <v>56.8</v>
      </c>
      <c r="N35" s="309">
        <v>694.90299999999991</v>
      </c>
    </row>
    <row r="36" spans="1:15" s="1" customFormat="1" ht="65.25" customHeight="1" thickBot="1" x14ac:dyDescent="0.35">
      <c r="A36" s="12"/>
      <c r="B36" s="394" t="s">
        <v>22</v>
      </c>
      <c r="C36" s="452"/>
      <c r="D36" s="45"/>
      <c r="E36" s="48"/>
      <c r="F36" s="47"/>
      <c r="G36" s="64"/>
      <c r="H36" s="66"/>
      <c r="I36" s="60"/>
      <c r="J36" s="312">
        <v>0</v>
      </c>
      <c r="K36" s="312">
        <v>168.46</v>
      </c>
      <c r="L36" s="355">
        <v>13.618</v>
      </c>
      <c r="M36" s="312">
        <v>142.85</v>
      </c>
      <c r="N36" s="310">
        <v>1602.3620000000003</v>
      </c>
    </row>
    <row r="37" spans="1:15" s="3" customFormat="1" ht="35.25" customHeight="1" thickBot="1" x14ac:dyDescent="0.4">
      <c r="A37" s="15"/>
      <c r="B37" s="447" t="s">
        <v>11</v>
      </c>
      <c r="C37" s="448"/>
      <c r="D37" s="448"/>
      <c r="E37" s="448"/>
      <c r="F37" s="448"/>
      <c r="G37" s="448"/>
      <c r="H37" s="448"/>
      <c r="I37" s="448"/>
      <c r="J37" s="448"/>
      <c r="K37" s="448"/>
      <c r="L37" s="448"/>
      <c r="M37" s="448"/>
      <c r="N37" s="448"/>
      <c r="O37" s="172"/>
    </row>
    <row r="38" spans="1:15" s="1" customFormat="1" ht="63" customHeight="1" thickBot="1" x14ac:dyDescent="0.35">
      <c r="A38" s="12"/>
      <c r="B38" s="394" t="s">
        <v>20</v>
      </c>
      <c r="C38" s="452"/>
      <c r="D38" s="27"/>
      <c r="E38" s="28"/>
      <c r="F38" s="29"/>
      <c r="G38" s="27"/>
      <c r="H38" s="30"/>
      <c r="I38" s="31"/>
      <c r="J38" s="311">
        <v>8</v>
      </c>
      <c r="K38" s="311">
        <v>20</v>
      </c>
      <c r="L38" s="325">
        <v>0</v>
      </c>
      <c r="M38" s="325">
        <v>3</v>
      </c>
      <c r="N38" s="308">
        <v>528</v>
      </c>
    </row>
    <row r="39" spans="1:15" s="1" customFormat="1" ht="42" customHeight="1" thickBot="1" x14ac:dyDescent="0.35">
      <c r="A39" s="12"/>
      <c r="B39" s="394" t="s">
        <v>16</v>
      </c>
      <c r="C39" s="452"/>
      <c r="D39" s="62"/>
      <c r="E39" s="65"/>
      <c r="F39" s="58"/>
      <c r="G39" s="62"/>
      <c r="H39" s="39"/>
      <c r="I39" s="38"/>
      <c r="J39" s="312">
        <v>31.36</v>
      </c>
      <c r="K39" s="312">
        <v>74.42</v>
      </c>
      <c r="L39" s="328">
        <v>0</v>
      </c>
      <c r="M39" s="328">
        <v>9.9380000000000006</v>
      </c>
      <c r="N39" s="309">
        <v>1982.29</v>
      </c>
    </row>
    <row r="40" spans="1:15" s="1" customFormat="1" ht="63" customHeight="1" thickBot="1" x14ac:dyDescent="0.35">
      <c r="A40" s="12"/>
      <c r="B40" s="394" t="s">
        <v>22</v>
      </c>
      <c r="C40" s="452"/>
      <c r="D40" s="64"/>
      <c r="E40" s="66"/>
      <c r="F40" s="60"/>
      <c r="G40" s="64"/>
      <c r="H40" s="48"/>
      <c r="I40" s="47"/>
      <c r="J40" s="312">
        <v>36</v>
      </c>
      <c r="K40" s="312">
        <v>90</v>
      </c>
      <c r="L40" s="331">
        <v>0</v>
      </c>
      <c r="M40" s="331">
        <v>13.5</v>
      </c>
      <c r="N40" s="310">
        <v>2372</v>
      </c>
    </row>
    <row r="41" spans="1:15" s="1" customFormat="1" ht="38.25" customHeight="1" thickBot="1" x14ac:dyDescent="0.35">
      <c r="A41" s="12"/>
      <c r="B41" s="440" t="s">
        <v>0</v>
      </c>
      <c r="C41" s="441"/>
      <c r="D41" s="430"/>
      <c r="E41" s="430"/>
      <c r="F41" s="430"/>
      <c r="G41" s="441"/>
      <c r="H41" s="441"/>
      <c r="I41" s="441"/>
      <c r="J41" s="430"/>
      <c r="K41" s="430"/>
      <c r="L41" s="430"/>
      <c r="M41" s="430"/>
      <c r="N41" s="430"/>
      <c r="O41" s="169"/>
    </row>
    <row r="42" spans="1:15" s="1" customFormat="1" ht="80.25" customHeight="1" thickBot="1" x14ac:dyDescent="0.35">
      <c r="A42" s="12"/>
      <c r="B42" s="454" t="s">
        <v>20</v>
      </c>
      <c r="C42" s="455"/>
      <c r="D42" s="80">
        <f>D10+D14+D18+D22+D26+D30+D34+D38</f>
        <v>0</v>
      </c>
      <c r="E42" s="81">
        <f>E10+E14+E18+E22+E26+E30+E34+E38</f>
        <v>0</v>
      </c>
      <c r="F42" s="82">
        <f>F10+F14+F18+F22+F26+F30+F34+F38</f>
        <v>0</v>
      </c>
      <c r="G42" s="91">
        <f>G10+G14+G18+G22+G26+G30+G34+G38</f>
        <v>0</v>
      </c>
      <c r="H42" s="81">
        <f t="shared" ref="H42:J44" si="0">H10+H14+H18+H22+H26+H30+H34+H38</f>
        <v>0</v>
      </c>
      <c r="I42" s="146">
        <f t="shared" si="0"/>
        <v>0</v>
      </c>
      <c r="J42" s="80">
        <f>J10+J14+J18+J22+J26+J30+J34+J38</f>
        <v>8</v>
      </c>
      <c r="K42" s="81">
        <f>K10+K14+K18+K22+K26+K30+K34+K38</f>
        <v>25</v>
      </c>
      <c r="L42" s="81">
        <f>L10+L14+L18+L22+L26+L30+L34+L38</f>
        <v>8</v>
      </c>
      <c r="M42" s="81">
        <f>M10+M14+M18+M22+M26+M30+M34+M38</f>
        <v>17</v>
      </c>
      <c r="N42" s="82">
        <f>N10+N14+N18+N22+N26+N30+N34+N38</f>
        <v>638</v>
      </c>
    </row>
    <row r="43" spans="1:15" s="1" customFormat="1" ht="42" customHeight="1" thickBot="1" x14ac:dyDescent="0.35">
      <c r="A43" s="12"/>
      <c r="B43" s="454" t="s">
        <v>16</v>
      </c>
      <c r="C43" s="455"/>
      <c r="D43" s="83">
        <f t="shared" ref="D43:F44" si="1">D11+D15+D19+D23+D27+D31+D35+D39</f>
        <v>0</v>
      </c>
      <c r="E43" s="84">
        <f t="shared" si="1"/>
        <v>0</v>
      </c>
      <c r="F43" s="85">
        <f t="shared" si="1"/>
        <v>0</v>
      </c>
      <c r="G43" s="92">
        <f>G11+G15+G19+G23+G27+G31+G35+G39</f>
        <v>0</v>
      </c>
      <c r="H43" s="84">
        <f t="shared" si="0"/>
        <v>0</v>
      </c>
      <c r="I43" s="147">
        <f t="shared" si="0"/>
        <v>0</v>
      </c>
      <c r="J43" s="83">
        <f t="shared" si="0"/>
        <v>31.36</v>
      </c>
      <c r="K43" s="84">
        <f t="shared" ref="K43:N44" si="2">K11+K15+K19+K23+K27+K31+K35+K39</f>
        <v>180.67000000000002</v>
      </c>
      <c r="L43" s="84">
        <f t="shared" si="2"/>
        <v>602.15</v>
      </c>
      <c r="M43" s="84">
        <f t="shared" si="2"/>
        <v>744.5379999999999</v>
      </c>
      <c r="N43" s="85">
        <f t="shared" si="2"/>
        <v>173362.18299999999</v>
      </c>
    </row>
    <row r="44" spans="1:15" s="1" customFormat="1" ht="78" customHeight="1" thickBot="1" x14ac:dyDescent="0.35">
      <c r="A44" s="12"/>
      <c r="B44" s="454" t="s">
        <v>22</v>
      </c>
      <c r="C44" s="455"/>
      <c r="D44" s="86">
        <f t="shared" si="1"/>
        <v>0</v>
      </c>
      <c r="E44" s="87">
        <f t="shared" si="1"/>
        <v>0</v>
      </c>
      <c r="F44" s="88">
        <f t="shared" si="1"/>
        <v>0</v>
      </c>
      <c r="G44" s="93">
        <f>G12+G16+G20+G24+G28+G32+G36+G40</f>
        <v>0</v>
      </c>
      <c r="H44" s="87">
        <f t="shared" si="0"/>
        <v>0</v>
      </c>
      <c r="I44" s="148">
        <f t="shared" si="0"/>
        <v>0</v>
      </c>
      <c r="J44" s="86">
        <f t="shared" si="0"/>
        <v>36</v>
      </c>
      <c r="K44" s="87">
        <f t="shared" si="2"/>
        <v>413.76</v>
      </c>
      <c r="L44" s="87">
        <f t="shared" si="2"/>
        <v>1637.0879999999997</v>
      </c>
      <c r="M44" s="87">
        <f t="shared" si="2"/>
        <v>2151.6899999999996</v>
      </c>
      <c r="N44" s="88">
        <f t="shared" si="2"/>
        <v>438329.83200000005</v>
      </c>
    </row>
    <row r="45" spans="1:15" ht="78.75" customHeight="1" x14ac:dyDescent="0.35">
      <c r="B45" s="538"/>
      <c r="C45" s="538"/>
      <c r="D45" s="538"/>
      <c r="E45" s="538"/>
      <c r="F45" s="538"/>
      <c r="G45" s="538"/>
      <c r="H45" s="538"/>
      <c r="I45" s="538"/>
      <c r="J45" s="538"/>
      <c r="K45" s="6"/>
      <c r="L45" s="6"/>
      <c r="M45" s="6"/>
      <c r="N45" s="5"/>
    </row>
    <row r="46" spans="1:15" ht="21" customHeight="1" x14ac:dyDescent="0.35">
      <c r="B46" s="537"/>
      <c r="C46" s="537"/>
      <c r="D46" s="537"/>
      <c r="E46" s="537"/>
      <c r="F46" s="537"/>
      <c r="G46" s="537"/>
      <c r="H46" s="537"/>
      <c r="I46" s="537"/>
      <c r="J46" s="537"/>
      <c r="K46" s="288"/>
      <c r="L46" s="288"/>
      <c r="M46" s="288"/>
      <c r="N46" s="288"/>
    </row>
    <row r="47" spans="1:15" ht="40.5" customHeight="1" x14ac:dyDescent="0.45">
      <c r="B47" s="537"/>
      <c r="C47" s="537"/>
      <c r="D47" s="537"/>
      <c r="E47" s="537"/>
      <c r="F47" s="537"/>
      <c r="G47" s="537"/>
      <c r="H47" s="537"/>
      <c r="I47" s="537"/>
      <c r="J47" s="537"/>
      <c r="K47" s="313"/>
      <c r="L47" s="313"/>
      <c r="M47" s="288"/>
      <c r="N47" s="288"/>
    </row>
    <row r="48" spans="1:15" ht="102.75" customHeight="1" x14ac:dyDescent="0.35">
      <c r="B48" s="537"/>
      <c r="C48" s="537"/>
      <c r="D48" s="537"/>
      <c r="E48" s="537"/>
      <c r="F48" s="537"/>
      <c r="G48" s="537"/>
      <c r="H48" s="537"/>
      <c r="I48" s="537"/>
      <c r="J48" s="537"/>
      <c r="K48" s="5"/>
      <c r="L48" s="5"/>
      <c r="M48" s="5"/>
      <c r="N48" s="5"/>
    </row>
    <row r="49" spans="2:14" ht="21" x14ac:dyDescent="0.35">
      <c r="B49" s="537"/>
      <c r="C49" s="537"/>
      <c r="D49" s="537"/>
      <c r="E49" s="537"/>
      <c r="F49" s="537"/>
      <c r="G49" s="537"/>
      <c r="H49" s="537"/>
      <c r="I49" s="537"/>
      <c r="J49" s="537"/>
      <c r="K49" s="5"/>
      <c r="L49" s="5"/>
      <c r="M49" s="5"/>
      <c r="N49" s="5"/>
    </row>
    <row r="50" spans="2:14" ht="17.25" customHeight="1" x14ac:dyDescent="0.35">
      <c r="B50" s="460"/>
      <c r="C50" s="460"/>
      <c r="D50" s="460"/>
      <c r="E50" s="460"/>
      <c r="F50" s="460"/>
      <c r="G50" s="460"/>
      <c r="H50" s="460"/>
      <c r="I50" s="460"/>
      <c r="J50" s="5"/>
      <c r="K50" s="5"/>
      <c r="L50" s="5"/>
      <c r="M50" s="5"/>
      <c r="N50" s="5"/>
    </row>
    <row r="51" spans="2:14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21" x14ac:dyDescent="0.35">
      <c r="B52" s="460"/>
      <c r="C52" s="460"/>
      <c r="D52" s="460"/>
      <c r="E52" s="460"/>
      <c r="F52" s="460"/>
      <c r="G52" s="124"/>
      <c r="H52" s="124"/>
      <c r="I52" s="124"/>
      <c r="J52" s="5"/>
      <c r="K52" s="5"/>
      <c r="L52" s="5"/>
      <c r="M52" s="5"/>
      <c r="N52" s="5"/>
    </row>
    <row r="53" spans="2:14" ht="67.5" customHeight="1" x14ac:dyDescent="0.35">
      <c r="B53" s="460"/>
      <c r="C53" s="460"/>
      <c r="D53" s="460"/>
      <c r="E53" s="460"/>
      <c r="F53" s="460"/>
      <c r="G53" s="124"/>
      <c r="H53" s="124"/>
      <c r="I53" s="124"/>
      <c r="J53" s="5"/>
      <c r="K53" s="5"/>
      <c r="L53" s="5"/>
      <c r="M53" s="5"/>
      <c r="N53" s="5"/>
    </row>
    <row r="54" spans="2:14" ht="18" customHeight="1" x14ac:dyDescent="0.35">
      <c r="B54" s="460"/>
      <c r="C54" s="460"/>
      <c r="D54" s="460"/>
      <c r="E54" s="460"/>
      <c r="F54" s="460"/>
      <c r="G54" s="460"/>
      <c r="H54" s="460"/>
      <c r="I54" s="460"/>
      <c r="J54" s="124"/>
      <c r="K54" s="138"/>
      <c r="L54" s="124"/>
      <c r="M54" s="138"/>
      <c r="N54" s="5"/>
    </row>
    <row r="55" spans="2:14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38"/>
      <c r="L55" s="124"/>
      <c r="M55" s="138"/>
      <c r="N55" s="5"/>
    </row>
    <row r="56" spans="2:14" ht="21" x14ac:dyDescent="0.35">
      <c r="B56" s="460"/>
      <c r="C56" s="460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</row>
    <row r="57" spans="2:1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4" ht="21" x14ac:dyDescent="0.35">
      <c r="B58" s="460"/>
      <c r="C58" s="460"/>
      <c r="D58" s="460"/>
      <c r="E58" s="460"/>
      <c r="F58" s="460"/>
      <c r="G58" s="460"/>
      <c r="H58" s="460"/>
      <c r="I58" s="460"/>
      <c r="J58" s="124"/>
      <c r="K58" s="138"/>
      <c r="L58" s="124"/>
      <c r="M58" s="138"/>
      <c r="N58" s="5"/>
    </row>
    <row r="59" spans="2:14" ht="15.75" customHeight="1" x14ac:dyDescent="0.35">
      <c r="B59" s="460"/>
      <c r="C59" s="460"/>
      <c r="D59" s="460"/>
      <c r="E59" s="460"/>
      <c r="F59" s="460"/>
      <c r="G59" s="460"/>
      <c r="H59" s="460"/>
      <c r="I59" s="460"/>
      <c r="J59" s="5"/>
      <c r="K59" s="5"/>
      <c r="L59" s="5"/>
      <c r="M59" s="5"/>
      <c r="N59" s="5"/>
    </row>
    <row r="60" spans="2:1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2:1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</sheetData>
  <mergeCells count="54">
    <mergeCell ref="B11:C11"/>
    <mergeCell ref="B1:F1"/>
    <mergeCell ref="B2:N2"/>
    <mergeCell ref="B4:C7"/>
    <mergeCell ref="D4:N5"/>
    <mergeCell ref="D6:F7"/>
    <mergeCell ref="G6:I7"/>
    <mergeCell ref="J6:N7"/>
    <mergeCell ref="B8:N8"/>
    <mergeCell ref="B9:C9"/>
    <mergeCell ref="B10:C10"/>
    <mergeCell ref="B23:C23"/>
    <mergeCell ref="B12:C12"/>
    <mergeCell ref="B13:N13"/>
    <mergeCell ref="B14:C14"/>
    <mergeCell ref="B15:C15"/>
    <mergeCell ref="B16:C16"/>
    <mergeCell ref="B17:N17"/>
    <mergeCell ref="B18:C18"/>
    <mergeCell ref="B19:C19"/>
    <mergeCell ref="B20:C20"/>
    <mergeCell ref="B21:N21"/>
    <mergeCell ref="B22:C22"/>
    <mergeCell ref="B45:J46"/>
    <mergeCell ref="B48:J49"/>
    <mergeCell ref="B35:C35"/>
    <mergeCell ref="B24:C24"/>
    <mergeCell ref="B25:N25"/>
    <mergeCell ref="B26:C26"/>
    <mergeCell ref="B27:C27"/>
    <mergeCell ref="B28:C28"/>
    <mergeCell ref="B29:N29"/>
    <mergeCell ref="B30:C30"/>
    <mergeCell ref="B31:C31"/>
    <mergeCell ref="B32:C32"/>
    <mergeCell ref="B33:N33"/>
    <mergeCell ref="B34:C34"/>
    <mergeCell ref="B41:N41"/>
    <mergeCell ref="B42:C42"/>
    <mergeCell ref="B43:C43"/>
    <mergeCell ref="B44:C44"/>
    <mergeCell ref="B36:C36"/>
    <mergeCell ref="B37:N37"/>
    <mergeCell ref="B38:C38"/>
    <mergeCell ref="B39:C39"/>
    <mergeCell ref="B40:C40"/>
    <mergeCell ref="B47:J47"/>
    <mergeCell ref="B59:I59"/>
    <mergeCell ref="B50:I50"/>
    <mergeCell ref="B52:F52"/>
    <mergeCell ref="B53:F53"/>
    <mergeCell ref="B54:I54"/>
    <mergeCell ref="B56:C56"/>
    <mergeCell ref="B58:I5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28" zoomScale="40" zoomScaleNormal="40" workbookViewId="0">
      <selection activeCell="D38" sqref="D38:H40"/>
    </sheetView>
  </sheetViews>
  <sheetFormatPr defaultRowHeight="15" x14ac:dyDescent="0.25"/>
  <cols>
    <col min="1" max="1" width="20" customWidth="1"/>
    <col min="3" max="3" width="39.7109375" customWidth="1"/>
    <col min="4" max="5" width="22.85546875" customWidth="1"/>
    <col min="6" max="7" width="28.140625" customWidth="1"/>
    <col min="8" max="8" width="26.42578125" customWidth="1"/>
    <col min="10" max="10" width="14.140625" customWidth="1"/>
  </cols>
  <sheetData>
    <row r="1" spans="1:10" ht="54" customHeight="1" x14ac:dyDescent="0.65">
      <c r="B1" s="396"/>
      <c r="C1" s="396"/>
      <c r="H1" s="137"/>
      <c r="I1" s="9"/>
      <c r="J1" s="9"/>
    </row>
    <row r="2" spans="1:10" ht="110.25" customHeight="1" x14ac:dyDescent="0.45">
      <c r="A2" s="11"/>
      <c r="B2" s="519"/>
      <c r="C2" s="519"/>
      <c r="D2" s="519"/>
      <c r="E2" s="519"/>
      <c r="F2" s="519"/>
      <c r="G2" s="519"/>
      <c r="H2" s="519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399" t="s">
        <v>4</v>
      </c>
      <c r="C4" s="400"/>
      <c r="D4" s="405"/>
      <c r="E4" s="405"/>
      <c r="F4" s="405"/>
      <c r="G4" s="405"/>
      <c r="H4" s="406"/>
    </row>
    <row r="5" spans="1:10" ht="24" customHeight="1" thickBot="1" x14ac:dyDescent="0.4">
      <c r="A5" s="11"/>
      <c r="B5" s="401"/>
      <c r="C5" s="402"/>
      <c r="D5" s="408"/>
      <c r="E5" s="408"/>
      <c r="F5" s="408"/>
      <c r="G5" s="408"/>
      <c r="H5" s="409"/>
    </row>
    <row r="6" spans="1:10" ht="21.75" customHeight="1" x14ac:dyDescent="0.35">
      <c r="A6" s="11"/>
      <c r="B6" s="401"/>
      <c r="C6" s="402"/>
      <c r="D6" s="419" t="s">
        <v>15</v>
      </c>
      <c r="E6" s="430"/>
      <c r="F6" s="435"/>
      <c r="G6" s="435"/>
      <c r="H6" s="436"/>
    </row>
    <row r="7" spans="1:10" ht="36" customHeight="1" thickBot="1" x14ac:dyDescent="0.4">
      <c r="A7" s="11"/>
      <c r="B7" s="403"/>
      <c r="C7" s="404"/>
      <c r="D7" s="437"/>
      <c r="E7" s="438"/>
      <c r="F7" s="438"/>
      <c r="G7" s="438"/>
      <c r="H7" s="439"/>
    </row>
    <row r="8" spans="1:10" s="1" customFormat="1" ht="33.75" customHeight="1" thickBot="1" x14ac:dyDescent="0.35">
      <c r="A8" s="12"/>
      <c r="B8" s="440" t="s">
        <v>5</v>
      </c>
      <c r="C8" s="441"/>
      <c r="D8" s="441"/>
      <c r="E8" s="441"/>
      <c r="F8" s="441"/>
      <c r="G8" s="441"/>
      <c r="H8" s="442"/>
      <c r="I8" s="169"/>
    </row>
    <row r="9" spans="1:10" s="1" customFormat="1" ht="135" customHeight="1" thickBot="1" x14ac:dyDescent="0.35">
      <c r="A9" s="12"/>
      <c r="B9" s="443"/>
      <c r="C9" s="543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4" t="s">
        <v>20</v>
      </c>
      <c r="C10" s="452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394" t="s">
        <v>16</v>
      </c>
      <c r="C11" s="452"/>
      <c r="D11" s="43"/>
      <c r="E11" s="41"/>
      <c r="F11" s="44"/>
      <c r="G11" s="42"/>
      <c r="H11" s="40"/>
    </row>
    <row r="12" spans="1:10" s="1" customFormat="1" ht="57" customHeight="1" thickBot="1" x14ac:dyDescent="0.35">
      <c r="A12" s="12"/>
      <c r="B12" s="394" t="s">
        <v>22</v>
      </c>
      <c r="C12" s="452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47" t="s">
        <v>21</v>
      </c>
      <c r="C13" s="448"/>
      <c r="D13" s="448"/>
      <c r="E13" s="448"/>
      <c r="F13" s="448"/>
      <c r="G13" s="448"/>
      <c r="H13" s="451"/>
      <c r="I13" s="169"/>
    </row>
    <row r="14" spans="1:10" s="1" customFormat="1" ht="59.25" customHeight="1" thickBot="1" x14ac:dyDescent="0.35">
      <c r="A14" s="12"/>
      <c r="B14" s="394" t="s">
        <v>20</v>
      </c>
      <c r="C14" s="452"/>
      <c r="D14" s="22"/>
      <c r="E14" s="21"/>
      <c r="F14" s="19"/>
      <c r="G14" s="19"/>
      <c r="H14" s="17"/>
    </row>
    <row r="15" spans="1:10" s="1" customFormat="1" ht="42" customHeight="1" thickBot="1" x14ac:dyDescent="0.35">
      <c r="A15" s="12"/>
      <c r="B15" s="394" t="s">
        <v>16</v>
      </c>
      <c r="C15" s="452"/>
      <c r="D15" s="55"/>
      <c r="E15" s="44"/>
      <c r="F15" s="42"/>
      <c r="G15" s="42"/>
      <c r="H15" s="40"/>
    </row>
    <row r="16" spans="1:10" s="1" customFormat="1" ht="55.5" customHeight="1" thickBot="1" x14ac:dyDescent="0.35">
      <c r="A16" s="12"/>
      <c r="B16" s="394" t="s">
        <v>22</v>
      </c>
      <c r="C16" s="452"/>
      <c r="D16" s="57"/>
      <c r="E16" s="53"/>
      <c r="F16" s="51"/>
      <c r="G16" s="51"/>
      <c r="H16" s="49"/>
    </row>
    <row r="17" spans="1:9" s="1" customFormat="1" ht="30" customHeight="1" thickBot="1" x14ac:dyDescent="0.35">
      <c r="A17" s="12"/>
      <c r="B17" s="447" t="s">
        <v>6</v>
      </c>
      <c r="C17" s="448"/>
      <c r="D17" s="448"/>
      <c r="E17" s="448"/>
      <c r="F17" s="448"/>
      <c r="G17" s="448"/>
      <c r="H17" s="451"/>
      <c r="I17" s="169"/>
    </row>
    <row r="18" spans="1:9" s="1" customFormat="1" ht="59.25" customHeight="1" thickBot="1" x14ac:dyDescent="0.35">
      <c r="A18" s="12"/>
      <c r="B18" s="394" t="s">
        <v>20</v>
      </c>
      <c r="C18" s="452"/>
      <c r="D18" s="237">
        <v>0</v>
      </c>
      <c r="E18" s="237">
        <v>0</v>
      </c>
      <c r="F18" s="237">
        <v>0</v>
      </c>
      <c r="G18" s="237">
        <v>0</v>
      </c>
      <c r="H18" s="315">
        <v>1</v>
      </c>
    </row>
    <row r="19" spans="1:9" s="1" customFormat="1" ht="42" customHeight="1" thickBot="1" x14ac:dyDescent="0.35">
      <c r="A19" s="12"/>
      <c r="B19" s="394" t="s">
        <v>16</v>
      </c>
      <c r="C19" s="452"/>
      <c r="D19" s="44">
        <v>0</v>
      </c>
      <c r="E19" s="44">
        <v>0</v>
      </c>
      <c r="F19" s="44">
        <v>0</v>
      </c>
      <c r="G19" s="44">
        <v>0</v>
      </c>
      <c r="H19" s="40">
        <v>7010</v>
      </c>
    </row>
    <row r="20" spans="1:9" s="1" customFormat="1" ht="59.25" customHeight="1" thickBot="1" x14ac:dyDescent="0.35">
      <c r="A20" s="12"/>
      <c r="B20" s="394" t="s">
        <v>22</v>
      </c>
      <c r="C20" s="452"/>
      <c r="D20" s="44">
        <v>0</v>
      </c>
      <c r="E20" s="44">
        <v>0</v>
      </c>
      <c r="F20" s="44">
        <v>0</v>
      </c>
      <c r="G20" s="44">
        <v>0</v>
      </c>
      <c r="H20" s="40">
        <v>20720</v>
      </c>
    </row>
    <row r="21" spans="1:9" s="4" customFormat="1" ht="29.25" customHeight="1" thickBot="1" x14ac:dyDescent="0.35">
      <c r="A21" s="13"/>
      <c r="B21" s="447" t="s">
        <v>7</v>
      </c>
      <c r="C21" s="448"/>
      <c r="D21" s="448"/>
      <c r="E21" s="448"/>
      <c r="F21" s="448"/>
      <c r="G21" s="448"/>
      <c r="H21" s="451"/>
      <c r="I21" s="170"/>
    </row>
    <row r="22" spans="1:9" s="1" customFormat="1" ht="62.25" customHeight="1" thickBot="1" x14ac:dyDescent="0.35">
      <c r="A22" s="12"/>
      <c r="B22" s="394" t="s">
        <v>20</v>
      </c>
      <c r="C22" s="539"/>
      <c r="D22" s="237">
        <v>0</v>
      </c>
      <c r="E22" s="237">
        <v>1</v>
      </c>
      <c r="F22" s="237">
        <v>0</v>
      </c>
      <c r="G22" s="237">
        <v>0</v>
      </c>
      <c r="H22" s="228">
        <v>9</v>
      </c>
    </row>
    <row r="23" spans="1:9" s="1" customFormat="1" ht="42" customHeight="1" thickBot="1" x14ac:dyDescent="0.35">
      <c r="A23" s="12"/>
      <c r="B23" s="394" t="s">
        <v>16</v>
      </c>
      <c r="C23" s="539"/>
      <c r="D23" s="44">
        <v>0</v>
      </c>
      <c r="E23" s="44">
        <v>2966</v>
      </c>
      <c r="F23" s="44">
        <v>0</v>
      </c>
      <c r="G23" s="44">
        <v>0</v>
      </c>
      <c r="H23" s="54">
        <v>9439.01</v>
      </c>
    </row>
    <row r="24" spans="1:9" s="1" customFormat="1" ht="63" customHeight="1" thickBot="1" x14ac:dyDescent="0.35">
      <c r="A24" s="12"/>
      <c r="B24" s="394" t="s">
        <v>22</v>
      </c>
      <c r="C24" s="539"/>
      <c r="D24" s="44">
        <v>0</v>
      </c>
      <c r="E24" s="44">
        <v>7986.42</v>
      </c>
      <c r="F24" s="44">
        <v>0</v>
      </c>
      <c r="G24" s="44">
        <v>0</v>
      </c>
      <c r="H24" s="54">
        <v>27191.59</v>
      </c>
    </row>
    <row r="25" spans="1:9" s="2" customFormat="1" ht="31.5" customHeight="1" thickBot="1" x14ac:dyDescent="0.4">
      <c r="A25" s="14"/>
      <c r="B25" s="447" t="s">
        <v>8</v>
      </c>
      <c r="C25" s="448"/>
      <c r="D25" s="448"/>
      <c r="E25" s="448"/>
      <c r="F25" s="448"/>
      <c r="G25" s="448"/>
      <c r="H25" s="451"/>
      <c r="I25" s="171"/>
    </row>
    <row r="26" spans="1:9" s="1" customFormat="1" ht="63" customHeight="1" thickBot="1" x14ac:dyDescent="0.35">
      <c r="A26" s="12"/>
      <c r="B26" s="394" t="s">
        <v>20</v>
      </c>
      <c r="C26" s="539"/>
      <c r="D26" s="236">
        <v>1</v>
      </c>
      <c r="E26" s="236">
        <v>2</v>
      </c>
      <c r="F26" s="237">
        <v>0</v>
      </c>
      <c r="G26" s="237">
        <v>0</v>
      </c>
      <c r="H26" s="228">
        <v>23</v>
      </c>
    </row>
    <row r="27" spans="1:9" s="1" customFormat="1" ht="42" customHeight="1" thickBot="1" x14ac:dyDescent="0.35">
      <c r="A27" s="12"/>
      <c r="B27" s="394" t="s">
        <v>16</v>
      </c>
      <c r="C27" s="539"/>
      <c r="D27" s="238">
        <v>508.86</v>
      </c>
      <c r="E27" s="238">
        <v>696.06</v>
      </c>
      <c r="F27" s="44">
        <v>0</v>
      </c>
      <c r="G27" s="44">
        <v>0</v>
      </c>
      <c r="H27" s="54">
        <v>3822.18</v>
      </c>
    </row>
    <row r="28" spans="1:9" s="1" customFormat="1" ht="55.5" customHeight="1" thickBot="1" x14ac:dyDescent="0.35">
      <c r="A28" s="12"/>
      <c r="B28" s="394" t="s">
        <v>22</v>
      </c>
      <c r="C28" s="539"/>
      <c r="D28" s="239">
        <v>732.78</v>
      </c>
      <c r="E28" s="239">
        <v>1042.8800000000001</v>
      </c>
      <c r="F28" s="197">
        <v>0</v>
      </c>
      <c r="G28" s="197">
        <v>0</v>
      </c>
      <c r="H28" s="211">
        <v>7227.1229999999996</v>
      </c>
    </row>
    <row r="29" spans="1:9" s="4" customFormat="1" ht="29.25" customHeight="1" thickBot="1" x14ac:dyDescent="0.35">
      <c r="A29" s="13"/>
      <c r="B29" s="447" t="s">
        <v>9</v>
      </c>
      <c r="C29" s="448"/>
      <c r="D29" s="448"/>
      <c r="E29" s="448"/>
      <c r="F29" s="448"/>
      <c r="G29" s="448"/>
      <c r="H29" s="451"/>
      <c r="I29" s="170"/>
    </row>
    <row r="30" spans="1:9" s="1" customFormat="1" ht="59.25" customHeight="1" thickBot="1" x14ac:dyDescent="0.35">
      <c r="A30" s="12"/>
      <c r="B30" s="394" t="s">
        <v>20</v>
      </c>
      <c r="C30" s="539"/>
      <c r="D30" s="204">
        <v>0</v>
      </c>
      <c r="E30" s="204">
        <v>2</v>
      </c>
      <c r="F30" s="204">
        <v>0</v>
      </c>
      <c r="G30" s="204">
        <v>0</v>
      </c>
      <c r="H30" s="210">
        <v>54</v>
      </c>
    </row>
    <row r="31" spans="1:9" s="1" customFormat="1" ht="42" customHeight="1" thickBot="1" x14ac:dyDescent="0.35">
      <c r="A31" s="12"/>
      <c r="B31" s="394" t="s">
        <v>16</v>
      </c>
      <c r="C31" s="539"/>
      <c r="D31" s="197">
        <v>0</v>
      </c>
      <c r="E31" s="197">
        <v>30.12</v>
      </c>
      <c r="F31" s="197">
        <v>0</v>
      </c>
      <c r="G31" s="197">
        <v>0</v>
      </c>
      <c r="H31" s="211">
        <v>910.90800000000002</v>
      </c>
    </row>
    <row r="32" spans="1:9" s="1" customFormat="1" ht="64.5" customHeight="1" thickBot="1" x14ac:dyDescent="0.35">
      <c r="A32" s="12"/>
      <c r="B32" s="394" t="s">
        <v>22</v>
      </c>
      <c r="C32" s="539"/>
      <c r="D32" s="197">
        <v>0</v>
      </c>
      <c r="E32" s="197">
        <v>69.22</v>
      </c>
      <c r="F32" s="197">
        <v>0</v>
      </c>
      <c r="G32" s="197">
        <v>0</v>
      </c>
      <c r="H32" s="211">
        <v>2160.5129999999999</v>
      </c>
    </row>
    <row r="33" spans="1:9" s="3" customFormat="1" ht="33.75" customHeight="1" thickBot="1" x14ac:dyDescent="0.4">
      <c r="A33" s="15"/>
      <c r="B33" s="447" t="s">
        <v>10</v>
      </c>
      <c r="C33" s="448"/>
      <c r="D33" s="448"/>
      <c r="E33" s="448"/>
      <c r="F33" s="448"/>
      <c r="G33" s="448"/>
      <c r="H33" s="451"/>
      <c r="I33" s="172"/>
    </row>
    <row r="34" spans="1:9" s="1" customFormat="1" ht="60.75" customHeight="1" thickBot="1" x14ac:dyDescent="0.35">
      <c r="A34" s="12"/>
      <c r="B34" s="394" t="s">
        <v>20</v>
      </c>
      <c r="C34" s="539"/>
      <c r="D34" s="208">
        <v>1</v>
      </c>
      <c r="E34" s="208">
        <v>1</v>
      </c>
      <c r="F34" s="208">
        <v>1</v>
      </c>
      <c r="G34" s="208">
        <v>1</v>
      </c>
      <c r="H34" s="209">
        <v>46</v>
      </c>
    </row>
    <row r="35" spans="1:9" s="1" customFormat="1" ht="42" customHeight="1" thickBot="1" x14ac:dyDescent="0.35">
      <c r="A35" s="12"/>
      <c r="B35" s="394" t="s">
        <v>16</v>
      </c>
      <c r="C35" s="539"/>
      <c r="D35" s="220">
        <v>3.14</v>
      </c>
      <c r="E35" s="220">
        <v>3.14</v>
      </c>
      <c r="F35" s="220">
        <v>2.8959999999999999</v>
      </c>
      <c r="G35" s="220">
        <v>2.9</v>
      </c>
      <c r="H35" s="226">
        <v>202.72300000000001</v>
      </c>
    </row>
    <row r="36" spans="1:9" s="1" customFormat="1" ht="59.25" customHeight="1" thickBot="1" x14ac:dyDescent="0.35">
      <c r="A36" s="12"/>
      <c r="B36" s="394" t="s">
        <v>22</v>
      </c>
      <c r="C36" s="539"/>
      <c r="D36" s="220">
        <v>7.17</v>
      </c>
      <c r="E36" s="220">
        <v>7.17</v>
      </c>
      <c r="F36" s="220">
        <v>5.6</v>
      </c>
      <c r="G36" s="220">
        <v>5.6</v>
      </c>
      <c r="H36" s="226">
        <v>271.36</v>
      </c>
    </row>
    <row r="37" spans="1:9" s="3" customFormat="1" ht="35.25" customHeight="1" thickBot="1" x14ac:dyDescent="0.4">
      <c r="A37" s="15"/>
      <c r="B37" s="447" t="s">
        <v>11</v>
      </c>
      <c r="C37" s="448"/>
      <c r="D37" s="448"/>
      <c r="E37" s="448"/>
      <c r="F37" s="448"/>
      <c r="G37" s="448"/>
      <c r="H37" s="451"/>
      <c r="I37" s="172"/>
    </row>
    <row r="38" spans="1:9" s="1" customFormat="1" ht="63" customHeight="1" thickBot="1" x14ac:dyDescent="0.35">
      <c r="A38" s="12"/>
      <c r="B38" s="394" t="s">
        <v>20</v>
      </c>
      <c r="C38" s="539"/>
      <c r="D38" s="208">
        <v>25</v>
      </c>
      <c r="E38" s="208">
        <v>60</v>
      </c>
      <c r="F38" s="208">
        <v>13</v>
      </c>
      <c r="G38" s="208">
        <v>52</v>
      </c>
      <c r="H38" s="209">
        <v>900</v>
      </c>
    </row>
    <row r="39" spans="1:9" s="1" customFormat="1" ht="42" customHeight="1" thickBot="1" x14ac:dyDescent="0.35">
      <c r="A39" s="12"/>
      <c r="B39" s="394" t="s">
        <v>16</v>
      </c>
      <c r="C39" s="539"/>
      <c r="D39" s="220">
        <v>88.98</v>
      </c>
      <c r="E39" s="220">
        <v>211.52</v>
      </c>
      <c r="F39" s="220">
        <v>51.707000000000001</v>
      </c>
      <c r="G39" s="220">
        <v>199.79</v>
      </c>
      <c r="H39" s="226">
        <v>3261.7510000000002</v>
      </c>
    </row>
    <row r="40" spans="1:9" s="1" customFormat="1" ht="55.5" customHeight="1" thickBot="1" x14ac:dyDescent="0.35">
      <c r="A40" s="12"/>
      <c r="B40" s="445" t="s">
        <v>22</v>
      </c>
      <c r="C40" s="446"/>
      <c r="D40" s="220">
        <v>112.5</v>
      </c>
      <c r="E40" s="220">
        <v>270</v>
      </c>
      <c r="F40" s="220">
        <v>58.5</v>
      </c>
      <c r="G40" s="220">
        <v>234</v>
      </c>
      <c r="H40" s="226">
        <v>4050</v>
      </c>
    </row>
    <row r="41" spans="1:9" s="1" customFormat="1" ht="38.25" customHeight="1" thickBot="1" x14ac:dyDescent="0.35">
      <c r="A41" s="12"/>
      <c r="B41" s="440" t="s">
        <v>0</v>
      </c>
      <c r="C41" s="441"/>
      <c r="D41" s="430"/>
      <c r="E41" s="430"/>
      <c r="F41" s="430"/>
      <c r="G41" s="430"/>
      <c r="H41" s="430"/>
      <c r="I41" s="169"/>
    </row>
    <row r="42" spans="1:9" s="1" customFormat="1" ht="85.5" customHeight="1" thickBot="1" x14ac:dyDescent="0.35">
      <c r="A42" s="12"/>
      <c r="B42" s="454" t="s">
        <v>20</v>
      </c>
      <c r="C42" s="455"/>
      <c r="D42" s="80">
        <f>D10+D14+D18+D22+D26+D30+D34+D38</f>
        <v>27</v>
      </c>
      <c r="E42" s="81">
        <f t="shared" ref="E42:H44" si="0">E10+E14+E18+E22+E26+E30+E34+E38</f>
        <v>66</v>
      </c>
      <c r="F42" s="81">
        <f t="shared" si="0"/>
        <v>14</v>
      </c>
      <c r="G42" s="81">
        <f t="shared" si="0"/>
        <v>53</v>
      </c>
      <c r="H42" s="82">
        <f t="shared" si="0"/>
        <v>1033</v>
      </c>
    </row>
    <row r="43" spans="1:9" s="1" customFormat="1" ht="42" customHeight="1" thickBot="1" x14ac:dyDescent="0.35">
      <c r="A43" s="12"/>
      <c r="B43" s="454" t="s">
        <v>16</v>
      </c>
      <c r="C43" s="455"/>
      <c r="D43" s="83">
        <f>D11+D15+D19+D23+D27+D31+D35+D39</f>
        <v>600.98</v>
      </c>
      <c r="E43" s="84">
        <f t="shared" si="0"/>
        <v>3906.8399999999997</v>
      </c>
      <c r="F43" s="84">
        <f t="shared" si="0"/>
        <v>54.603000000000002</v>
      </c>
      <c r="G43" s="84">
        <f t="shared" si="0"/>
        <v>202.69</v>
      </c>
      <c r="H43" s="85">
        <f t="shared" si="0"/>
        <v>24646.572000000004</v>
      </c>
    </row>
    <row r="44" spans="1:9" s="1" customFormat="1" ht="87.75" customHeight="1" thickBot="1" x14ac:dyDescent="0.35">
      <c r="A44" s="12"/>
      <c r="B44" s="454" t="s">
        <v>22</v>
      </c>
      <c r="C44" s="455"/>
      <c r="D44" s="86">
        <f>D12+D16+D20+D24+D28+D32+D36+D40</f>
        <v>852.44999999999993</v>
      </c>
      <c r="E44" s="87">
        <f t="shared" si="0"/>
        <v>9375.6899999999987</v>
      </c>
      <c r="F44" s="87">
        <f t="shared" si="0"/>
        <v>64.099999999999994</v>
      </c>
      <c r="G44" s="87">
        <f t="shared" si="0"/>
        <v>239.6</v>
      </c>
      <c r="H44" s="88">
        <f t="shared" si="0"/>
        <v>61620.585999999996</v>
      </c>
    </row>
    <row r="45" spans="1:9" ht="78.75" customHeight="1" thickBot="1" x14ac:dyDescent="0.4">
      <c r="B45" s="5"/>
      <c r="C45" s="5"/>
      <c r="D45" s="5"/>
      <c r="E45" s="5"/>
      <c r="F45" s="5"/>
      <c r="G45" s="5"/>
      <c r="H45" s="5"/>
    </row>
    <row r="46" spans="1:9" ht="27.75" thickBot="1" x14ac:dyDescent="0.4">
      <c r="B46" s="540" t="s">
        <v>43</v>
      </c>
      <c r="C46" s="541"/>
      <c r="D46" s="541"/>
      <c r="E46" s="542"/>
      <c r="F46" s="290">
        <v>37</v>
      </c>
      <c r="G46" s="291">
        <v>182.7</v>
      </c>
      <c r="H46" s="292">
        <v>356.5</v>
      </c>
    </row>
    <row r="47" spans="1:9" ht="40.5" customHeight="1" x14ac:dyDescent="0.35">
      <c r="B47" s="460"/>
      <c r="C47" s="460"/>
      <c r="D47" s="124"/>
      <c r="E47" s="138"/>
      <c r="F47" s="272"/>
      <c r="G47" s="272"/>
      <c r="H47" s="272"/>
    </row>
    <row r="48" spans="1:9" ht="102.75" customHeight="1" x14ac:dyDescent="0.35">
      <c r="B48" s="5"/>
      <c r="C48" s="5"/>
      <c r="D48" s="5"/>
      <c r="E48" s="5"/>
      <c r="F48" s="5"/>
      <c r="G48" s="5"/>
      <c r="H48" s="5"/>
    </row>
    <row r="49" spans="2:8" ht="21" x14ac:dyDescent="0.35">
      <c r="B49" s="460"/>
      <c r="C49" s="460"/>
      <c r="D49" s="5"/>
      <c r="E49" s="5"/>
      <c r="F49" s="5"/>
      <c r="G49" s="5"/>
      <c r="H49" s="5"/>
    </row>
    <row r="50" spans="2:8" ht="17.25" customHeight="1" x14ac:dyDescent="0.35">
      <c r="B50" s="460"/>
      <c r="C50" s="460"/>
      <c r="D50" s="5"/>
      <c r="E50" s="5"/>
      <c r="F50" s="5"/>
      <c r="G50" s="5"/>
      <c r="H50" s="5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60"/>
      <c r="C52" s="460"/>
      <c r="D52" s="5"/>
      <c r="E52" s="5"/>
      <c r="F52" s="5"/>
      <c r="G52" s="5"/>
      <c r="H52" s="5"/>
    </row>
    <row r="53" spans="2:8" ht="67.5" customHeight="1" x14ac:dyDescent="0.35">
      <c r="B53" s="460"/>
      <c r="C53" s="460"/>
      <c r="D53" s="5"/>
      <c r="E53" s="5"/>
      <c r="F53" s="5"/>
      <c r="G53" s="5"/>
      <c r="H53" s="5"/>
    </row>
    <row r="54" spans="2:8" ht="18" customHeight="1" x14ac:dyDescent="0.35">
      <c r="B54" s="460"/>
      <c r="C54" s="460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60"/>
      <c r="C56" s="460"/>
      <c r="D56" s="5"/>
      <c r="E56" s="5"/>
      <c r="F56" s="5"/>
      <c r="G56" s="5"/>
      <c r="H56" s="5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60"/>
      <c r="C58" s="460"/>
      <c r="D58" s="5"/>
      <c r="E58" s="5"/>
      <c r="F58" s="5"/>
      <c r="G58" s="5"/>
      <c r="H58" s="5"/>
    </row>
    <row r="59" spans="2:8" ht="15.75" customHeight="1" x14ac:dyDescent="0.35">
      <c r="B59" s="460"/>
      <c r="C59" s="460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23:C23"/>
    <mergeCell ref="B24:C24"/>
    <mergeCell ref="B25:H25"/>
    <mergeCell ref="B28:C28"/>
    <mergeCell ref="B11:C11"/>
    <mergeCell ref="B22:C22"/>
    <mergeCell ref="B20:C20"/>
    <mergeCell ref="B21:H21"/>
    <mergeCell ref="B26:C26"/>
    <mergeCell ref="B27:C27"/>
    <mergeCell ref="B1:C1"/>
    <mergeCell ref="B2:H2"/>
    <mergeCell ref="B4:C7"/>
    <mergeCell ref="D4:H5"/>
    <mergeCell ref="D6:H7"/>
    <mergeCell ref="B8:H8"/>
    <mergeCell ref="B9:C9"/>
    <mergeCell ref="B10:C10"/>
    <mergeCell ref="B18:C18"/>
    <mergeCell ref="B19:C19"/>
    <mergeCell ref="B17:H17"/>
    <mergeCell ref="B12:C12"/>
    <mergeCell ref="B13:H13"/>
    <mergeCell ref="B16:C16"/>
    <mergeCell ref="B14:C14"/>
    <mergeCell ref="B15:C15"/>
    <mergeCell ref="B49:C49"/>
    <mergeCell ref="B38:C38"/>
    <mergeCell ref="B39:C39"/>
    <mergeCell ref="B40:C40"/>
    <mergeCell ref="B41:H41"/>
    <mergeCell ref="B42:C42"/>
    <mergeCell ref="B43:C43"/>
    <mergeCell ref="B44:C44"/>
    <mergeCell ref="B47:C47"/>
    <mergeCell ref="B46:E46"/>
    <mergeCell ref="B59:C59"/>
    <mergeCell ref="B50:C50"/>
    <mergeCell ref="B52:C52"/>
    <mergeCell ref="B53:C53"/>
    <mergeCell ref="B54:C54"/>
    <mergeCell ref="B56:C56"/>
    <mergeCell ref="B58:C58"/>
    <mergeCell ref="B29:H29"/>
    <mergeCell ref="B32:C32"/>
    <mergeCell ref="B33:H33"/>
    <mergeCell ref="B36:C36"/>
    <mergeCell ref="B37:H37"/>
    <mergeCell ref="B35:C35"/>
    <mergeCell ref="B30:C30"/>
    <mergeCell ref="B31:C31"/>
    <mergeCell ref="B34:C3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31" zoomScale="40" zoomScaleNormal="40" workbookViewId="0">
      <selection activeCell="D26" sqref="D26:H28"/>
    </sheetView>
  </sheetViews>
  <sheetFormatPr defaultRowHeight="15" x14ac:dyDescent="0.25"/>
  <cols>
    <col min="1" max="1" width="20" customWidth="1"/>
    <col min="3" max="3" width="39.7109375" customWidth="1"/>
    <col min="4" max="5" width="23.5703125" customWidth="1"/>
    <col min="6" max="7" width="28.7109375" customWidth="1"/>
    <col min="8" max="8" width="26.85546875" customWidth="1"/>
    <col min="9" max="9" width="16.28515625" customWidth="1"/>
    <col min="10" max="10" width="14.140625" customWidth="1"/>
  </cols>
  <sheetData>
    <row r="1" spans="1:10" ht="54" customHeight="1" x14ac:dyDescent="0.65">
      <c r="B1" s="396"/>
      <c r="C1" s="396"/>
      <c r="D1" s="469"/>
      <c r="E1" s="469"/>
      <c r="F1" s="469"/>
      <c r="G1" s="469"/>
      <c r="H1" s="469"/>
      <c r="I1" s="9"/>
      <c r="J1" s="9"/>
    </row>
    <row r="2" spans="1:10" ht="110.25" customHeight="1" x14ac:dyDescent="0.45">
      <c r="A2" s="11"/>
      <c r="B2" s="519"/>
      <c r="C2" s="519"/>
      <c r="D2" s="519"/>
      <c r="E2" s="519"/>
      <c r="F2" s="519"/>
      <c r="G2" s="519"/>
      <c r="H2" s="519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399" t="s">
        <v>4</v>
      </c>
      <c r="C4" s="400"/>
      <c r="D4" s="399" t="s">
        <v>2</v>
      </c>
      <c r="E4" s="470"/>
      <c r="F4" s="405"/>
      <c r="G4" s="405"/>
      <c r="H4" s="406"/>
    </row>
    <row r="5" spans="1:10" ht="24" customHeight="1" x14ac:dyDescent="0.35">
      <c r="A5" s="11"/>
      <c r="B5" s="401"/>
      <c r="C5" s="402"/>
      <c r="D5" s="410"/>
      <c r="E5" s="411"/>
      <c r="F5" s="411"/>
      <c r="G5" s="411"/>
      <c r="H5" s="412"/>
    </row>
    <row r="6" spans="1:10" ht="21.75" customHeight="1" x14ac:dyDescent="0.35">
      <c r="A6" s="11"/>
      <c r="B6" s="401"/>
      <c r="C6" s="402"/>
      <c r="D6" s="413"/>
      <c r="E6" s="471"/>
      <c r="F6" s="471"/>
      <c r="G6" s="471"/>
      <c r="H6" s="415"/>
    </row>
    <row r="7" spans="1:10" ht="36" customHeight="1" thickBot="1" x14ac:dyDescent="0.4">
      <c r="A7" s="11"/>
      <c r="B7" s="403"/>
      <c r="C7" s="404"/>
      <c r="D7" s="416"/>
      <c r="E7" s="417"/>
      <c r="F7" s="417"/>
      <c r="G7" s="417"/>
      <c r="H7" s="418"/>
    </row>
    <row r="8" spans="1:10" s="1" customFormat="1" ht="33.75" customHeight="1" thickBot="1" x14ac:dyDescent="0.35">
      <c r="A8" s="12"/>
      <c r="B8" s="440" t="s">
        <v>5</v>
      </c>
      <c r="C8" s="441"/>
      <c r="D8" s="441"/>
      <c r="E8" s="441"/>
      <c r="F8" s="441"/>
      <c r="G8" s="441"/>
      <c r="H8" s="441"/>
      <c r="I8" s="169"/>
    </row>
    <row r="9" spans="1:10" s="1" customFormat="1" ht="79.5" customHeight="1" thickBot="1" x14ac:dyDescent="0.35">
      <c r="A9" s="12"/>
      <c r="B9" s="443"/>
      <c r="C9" s="444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4" t="s">
        <v>20</v>
      </c>
      <c r="C10" s="395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394" t="s">
        <v>16</v>
      </c>
      <c r="C11" s="395"/>
      <c r="D11" s="43"/>
      <c r="E11" s="41"/>
      <c r="F11" s="44"/>
      <c r="G11" s="42"/>
      <c r="H11" s="40"/>
    </row>
    <row r="12" spans="1:10" s="1" customFormat="1" ht="63" customHeight="1" thickBot="1" x14ac:dyDescent="0.35">
      <c r="A12" s="12"/>
      <c r="B12" s="445" t="s">
        <v>22</v>
      </c>
      <c r="C12" s="446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47" t="s">
        <v>21</v>
      </c>
      <c r="C13" s="448"/>
      <c r="D13" s="448"/>
      <c r="E13" s="448"/>
      <c r="F13" s="448"/>
      <c r="G13" s="448"/>
      <c r="H13" s="448"/>
      <c r="I13" s="169"/>
    </row>
    <row r="14" spans="1:10" s="1" customFormat="1" ht="59.25" customHeight="1" thickBot="1" x14ac:dyDescent="0.35">
      <c r="A14" s="12"/>
      <c r="B14" s="394" t="s">
        <v>20</v>
      </c>
      <c r="C14" s="395"/>
      <c r="D14" s="20"/>
      <c r="E14" s="18"/>
      <c r="F14" s="21"/>
      <c r="G14" s="19"/>
      <c r="H14" s="17"/>
    </row>
    <row r="15" spans="1:10" s="1" customFormat="1" ht="42" customHeight="1" thickBot="1" x14ac:dyDescent="0.35">
      <c r="A15" s="12"/>
      <c r="B15" s="394" t="s">
        <v>16</v>
      </c>
      <c r="C15" s="395"/>
      <c r="D15" s="43"/>
      <c r="E15" s="41"/>
      <c r="F15" s="44"/>
      <c r="G15" s="42"/>
      <c r="H15" s="40"/>
    </row>
    <row r="16" spans="1:10" s="1" customFormat="1" ht="63" customHeight="1" thickBot="1" x14ac:dyDescent="0.35">
      <c r="A16" s="12"/>
      <c r="B16" s="445" t="s">
        <v>22</v>
      </c>
      <c r="C16" s="446"/>
      <c r="D16" s="52"/>
      <c r="E16" s="50"/>
      <c r="F16" s="53"/>
      <c r="G16" s="51"/>
      <c r="H16" s="49"/>
    </row>
    <row r="17" spans="1:9" s="1" customFormat="1" ht="30" customHeight="1" thickBot="1" x14ac:dyDescent="0.35">
      <c r="A17" s="12"/>
      <c r="B17" s="447" t="s">
        <v>6</v>
      </c>
      <c r="C17" s="448"/>
      <c r="D17" s="448"/>
      <c r="E17" s="448"/>
      <c r="F17" s="448"/>
      <c r="G17" s="448"/>
      <c r="H17" s="448"/>
      <c r="I17" s="169"/>
    </row>
    <row r="18" spans="1:9" s="1" customFormat="1" ht="59.25" customHeight="1" thickBot="1" x14ac:dyDescent="0.35">
      <c r="A18" s="12"/>
      <c r="B18" s="394" t="s">
        <v>20</v>
      </c>
      <c r="C18" s="395"/>
      <c r="D18" s="20"/>
      <c r="E18" s="18"/>
      <c r="F18" s="21"/>
      <c r="G18" s="19"/>
      <c r="H18" s="17">
        <v>2</v>
      </c>
    </row>
    <row r="19" spans="1:9" s="1" customFormat="1" ht="42" customHeight="1" thickBot="1" x14ac:dyDescent="0.35">
      <c r="A19" s="12"/>
      <c r="B19" s="394" t="s">
        <v>16</v>
      </c>
      <c r="C19" s="395"/>
      <c r="D19" s="43"/>
      <c r="E19" s="41"/>
      <c r="F19" s="44"/>
      <c r="G19" s="42"/>
      <c r="H19" s="40">
        <v>7798.26</v>
      </c>
    </row>
    <row r="20" spans="1:9" s="1" customFormat="1" ht="57.75" customHeight="1" thickBot="1" x14ac:dyDescent="0.35">
      <c r="A20" s="12"/>
      <c r="B20" s="445" t="s">
        <v>22</v>
      </c>
      <c r="C20" s="446"/>
      <c r="D20" s="52"/>
      <c r="E20" s="50"/>
      <c r="F20" s="53"/>
      <c r="G20" s="51"/>
      <c r="H20" s="49">
        <v>31948.33</v>
      </c>
    </row>
    <row r="21" spans="1:9" s="4" customFormat="1" ht="29.25" customHeight="1" thickBot="1" x14ac:dyDescent="0.35">
      <c r="A21" s="13"/>
      <c r="B21" s="447" t="s">
        <v>7</v>
      </c>
      <c r="C21" s="448"/>
      <c r="D21" s="448"/>
      <c r="E21" s="448"/>
      <c r="F21" s="448"/>
      <c r="G21" s="448"/>
      <c r="H21" s="448"/>
      <c r="I21" s="170"/>
    </row>
    <row r="22" spans="1:9" s="1" customFormat="1" ht="62.25" customHeight="1" thickBot="1" x14ac:dyDescent="0.35">
      <c r="A22" s="12"/>
      <c r="B22" s="394" t="s">
        <v>20</v>
      </c>
      <c r="C22" s="395"/>
      <c r="D22" s="20"/>
      <c r="E22" s="18"/>
      <c r="F22" s="21"/>
      <c r="G22" s="19"/>
      <c r="H22" s="17">
        <v>7</v>
      </c>
    </row>
    <row r="23" spans="1:9" s="1" customFormat="1" ht="42" customHeight="1" thickBot="1" x14ac:dyDescent="0.35">
      <c r="A23" s="12"/>
      <c r="B23" s="394" t="s">
        <v>16</v>
      </c>
      <c r="C23" s="395"/>
      <c r="D23" s="43"/>
      <c r="E23" s="41"/>
      <c r="F23" s="44"/>
      <c r="G23" s="42"/>
      <c r="H23" s="40">
        <v>4872.119999999999</v>
      </c>
    </row>
    <row r="24" spans="1:9" s="1" customFormat="1" ht="60.75" customHeight="1" thickBot="1" x14ac:dyDescent="0.35">
      <c r="A24" s="12"/>
      <c r="B24" s="445" t="s">
        <v>22</v>
      </c>
      <c r="C24" s="446"/>
      <c r="D24" s="109"/>
      <c r="E24" s="104"/>
      <c r="F24" s="107"/>
      <c r="G24" s="156"/>
      <c r="H24" s="108">
        <v>15407.89</v>
      </c>
    </row>
    <row r="25" spans="1:9" s="2" customFormat="1" ht="31.5" customHeight="1" thickBot="1" x14ac:dyDescent="0.4">
      <c r="A25" s="14"/>
      <c r="B25" s="447" t="s">
        <v>8</v>
      </c>
      <c r="C25" s="448"/>
      <c r="D25" s="448"/>
      <c r="E25" s="448"/>
      <c r="F25" s="448"/>
      <c r="G25" s="448"/>
      <c r="H25" s="448"/>
      <c r="I25" s="171"/>
    </row>
    <row r="26" spans="1:9" s="1" customFormat="1" ht="63" customHeight="1" thickBot="1" x14ac:dyDescent="0.35">
      <c r="A26" s="12"/>
      <c r="B26" s="394" t="s">
        <v>20</v>
      </c>
      <c r="C26" s="395"/>
      <c r="D26" s="119">
        <v>1</v>
      </c>
      <c r="E26" s="158">
        <v>1</v>
      </c>
      <c r="F26" s="21"/>
      <c r="G26" s="19"/>
      <c r="H26" s="17">
        <v>15</v>
      </c>
    </row>
    <row r="27" spans="1:9" s="1" customFormat="1" ht="42" customHeight="1" thickBot="1" x14ac:dyDescent="0.35">
      <c r="A27" s="12"/>
      <c r="B27" s="394" t="s">
        <v>16</v>
      </c>
      <c r="C27" s="395"/>
      <c r="D27" s="116">
        <v>181.1</v>
      </c>
      <c r="E27" s="167">
        <v>181.1</v>
      </c>
      <c r="F27" s="97"/>
      <c r="G27" s="168"/>
      <c r="H27" s="40">
        <v>1740.7700000000002</v>
      </c>
    </row>
    <row r="28" spans="1:9" s="1" customFormat="1" ht="64.5" customHeight="1" thickBot="1" x14ac:dyDescent="0.35">
      <c r="A28" s="12"/>
      <c r="B28" s="445" t="s">
        <v>22</v>
      </c>
      <c r="C28" s="446"/>
      <c r="D28" s="120">
        <v>658.17</v>
      </c>
      <c r="E28" s="167">
        <v>658.17</v>
      </c>
      <c r="F28" s="97"/>
      <c r="G28" s="162"/>
      <c r="H28" s="108">
        <v>5534.1869999999981</v>
      </c>
    </row>
    <row r="29" spans="1:9" s="4" customFormat="1" ht="29.25" customHeight="1" thickBot="1" x14ac:dyDescent="0.35">
      <c r="A29" s="13"/>
      <c r="B29" s="447" t="s">
        <v>9</v>
      </c>
      <c r="C29" s="448"/>
      <c r="D29" s="448"/>
      <c r="E29" s="448"/>
      <c r="F29" s="448"/>
      <c r="G29" s="448"/>
      <c r="H29" s="448"/>
      <c r="I29" s="170"/>
    </row>
    <row r="30" spans="1:9" s="1" customFormat="1" ht="59.25" customHeight="1" thickBot="1" x14ac:dyDescent="0.35">
      <c r="A30" s="12"/>
      <c r="B30" s="394" t="s">
        <v>20</v>
      </c>
      <c r="C30" s="452"/>
      <c r="D30" s="205">
        <v>1</v>
      </c>
      <c r="E30" s="194">
        <v>2</v>
      </c>
      <c r="F30" s="194"/>
      <c r="G30" s="195"/>
      <c r="H30" s="196">
        <v>49</v>
      </c>
    </row>
    <row r="31" spans="1:9" s="1" customFormat="1" ht="42" customHeight="1" thickBot="1" x14ac:dyDescent="0.35">
      <c r="A31" s="12"/>
      <c r="B31" s="394" t="s">
        <v>16</v>
      </c>
      <c r="C31" s="452"/>
      <c r="D31" s="206">
        <v>9.5500000000000007</v>
      </c>
      <c r="E31" s="197">
        <v>25.86</v>
      </c>
      <c r="F31" s="197"/>
      <c r="G31" s="198"/>
      <c r="H31" s="199">
        <v>628.16500000000065</v>
      </c>
    </row>
    <row r="32" spans="1:9" s="1" customFormat="1" ht="60.75" customHeight="1" thickBot="1" x14ac:dyDescent="0.35">
      <c r="A32" s="12"/>
      <c r="B32" s="394" t="s">
        <v>22</v>
      </c>
      <c r="C32" s="452"/>
      <c r="D32" s="202">
        <v>8.5950000000000006</v>
      </c>
      <c r="E32" s="203">
        <v>63.174999999999997</v>
      </c>
      <c r="F32" s="202"/>
      <c r="G32" s="200"/>
      <c r="H32" s="207">
        <v>1850.3459999999975</v>
      </c>
    </row>
    <row r="33" spans="1:9" s="3" customFormat="1" ht="33.75" customHeight="1" thickBot="1" x14ac:dyDescent="0.4">
      <c r="A33" s="15"/>
      <c r="B33" s="447" t="s">
        <v>10</v>
      </c>
      <c r="C33" s="448"/>
      <c r="D33" s="448"/>
      <c r="E33" s="448"/>
      <c r="F33" s="448"/>
      <c r="G33" s="448"/>
      <c r="H33" s="448"/>
      <c r="I33" s="172"/>
    </row>
    <row r="34" spans="1:9" s="1" customFormat="1" ht="60.75" customHeight="1" thickBot="1" x14ac:dyDescent="0.35">
      <c r="A34" s="12"/>
      <c r="B34" s="394" t="s">
        <v>20</v>
      </c>
      <c r="C34" s="395"/>
      <c r="D34" s="205"/>
      <c r="E34" s="194"/>
      <c r="F34" s="194"/>
      <c r="G34" s="195"/>
      <c r="H34" s="196"/>
    </row>
    <row r="35" spans="1:9" s="1" customFormat="1" ht="42" customHeight="1" thickBot="1" x14ac:dyDescent="0.35">
      <c r="A35" s="12"/>
      <c r="B35" s="394" t="s">
        <v>16</v>
      </c>
      <c r="C35" s="395"/>
      <c r="D35" s="206"/>
      <c r="E35" s="197"/>
      <c r="F35" s="197"/>
      <c r="G35" s="198"/>
      <c r="H35" s="199"/>
    </row>
    <row r="36" spans="1:9" s="1" customFormat="1" ht="59.25" customHeight="1" thickBot="1" x14ac:dyDescent="0.35">
      <c r="A36" s="12"/>
      <c r="B36" s="445" t="s">
        <v>22</v>
      </c>
      <c r="C36" s="446"/>
      <c r="D36" s="202"/>
      <c r="E36" s="203"/>
      <c r="F36" s="202"/>
      <c r="G36" s="200"/>
      <c r="H36" s="207"/>
    </row>
    <row r="37" spans="1:9" s="3" customFormat="1" ht="35.25" customHeight="1" thickBot="1" x14ac:dyDescent="0.4">
      <c r="A37" s="15"/>
      <c r="B37" s="447" t="s">
        <v>11</v>
      </c>
      <c r="C37" s="448"/>
      <c r="D37" s="467"/>
      <c r="E37" s="467"/>
      <c r="F37" s="467"/>
      <c r="G37" s="467"/>
      <c r="H37" s="467"/>
      <c r="I37" s="172"/>
    </row>
    <row r="38" spans="1:9" s="1" customFormat="1" ht="63" customHeight="1" thickBot="1" x14ac:dyDescent="0.35">
      <c r="A38" s="12"/>
      <c r="B38" s="394" t="s">
        <v>20</v>
      </c>
      <c r="C38" s="395"/>
      <c r="D38" s="185">
        <v>9</v>
      </c>
      <c r="E38" s="219">
        <v>16</v>
      </c>
      <c r="F38" s="219"/>
      <c r="G38" s="219"/>
      <c r="H38" s="225">
        <v>329</v>
      </c>
    </row>
    <row r="39" spans="1:9" s="1" customFormat="1" ht="42" customHeight="1" thickBot="1" x14ac:dyDescent="0.35">
      <c r="A39" s="12"/>
      <c r="B39" s="394" t="s">
        <v>16</v>
      </c>
      <c r="C39" s="395"/>
      <c r="D39" s="67">
        <v>45</v>
      </c>
      <c r="E39" s="220">
        <v>77</v>
      </c>
      <c r="F39" s="220"/>
      <c r="G39" s="220"/>
      <c r="H39" s="226">
        <v>1579.8299999999974</v>
      </c>
    </row>
    <row r="40" spans="1:9" s="1" customFormat="1" ht="63" customHeight="1" thickBot="1" x14ac:dyDescent="0.35">
      <c r="A40" s="12"/>
      <c r="B40" s="445" t="s">
        <v>22</v>
      </c>
      <c r="C40" s="446"/>
      <c r="D40" s="186">
        <v>40.5</v>
      </c>
      <c r="E40" s="221">
        <v>72</v>
      </c>
      <c r="F40" s="221">
        <v>0</v>
      </c>
      <c r="G40" s="221">
        <v>0</v>
      </c>
      <c r="H40" s="227">
        <v>1480.5</v>
      </c>
    </row>
    <row r="41" spans="1:9" s="1" customFormat="1" ht="38.25" customHeight="1" thickBot="1" x14ac:dyDescent="0.45">
      <c r="A41" s="12"/>
      <c r="B41" s="440" t="s">
        <v>0</v>
      </c>
      <c r="C41" s="441"/>
      <c r="D41" s="430"/>
      <c r="E41" s="430"/>
      <c r="F41" s="430"/>
      <c r="G41" s="430"/>
      <c r="H41" s="430"/>
      <c r="I41" s="271" t="s">
        <v>35</v>
      </c>
    </row>
    <row r="42" spans="1:9" s="1" customFormat="1" ht="81.75" customHeight="1" thickBot="1" x14ac:dyDescent="0.35">
      <c r="A42" s="12"/>
      <c r="B42" s="454" t="s">
        <v>20</v>
      </c>
      <c r="C42" s="455"/>
      <c r="D42" s="80">
        <f t="shared" ref="D42:H44" si="0">D10+D14+D18+D22+D26+D30+D34+D38</f>
        <v>11</v>
      </c>
      <c r="E42" s="81">
        <f t="shared" si="0"/>
        <v>19</v>
      </c>
      <c r="F42" s="81">
        <f t="shared" si="0"/>
        <v>0</v>
      </c>
      <c r="G42" s="81">
        <f t="shared" si="0"/>
        <v>0</v>
      </c>
      <c r="H42" s="82">
        <f t="shared" si="0"/>
        <v>402</v>
      </c>
      <c r="I42" s="352">
        <f>10+12+4</f>
        <v>26</v>
      </c>
    </row>
    <row r="43" spans="1:9" s="1" customFormat="1" ht="42" customHeight="1" thickBot="1" x14ac:dyDescent="0.35">
      <c r="A43" s="12"/>
      <c r="B43" s="454" t="s">
        <v>16</v>
      </c>
      <c r="C43" s="455"/>
      <c r="D43" s="83">
        <f t="shared" si="0"/>
        <v>235.65</v>
      </c>
      <c r="E43" s="84">
        <f t="shared" si="0"/>
        <v>283.95999999999998</v>
      </c>
      <c r="F43" s="84">
        <f t="shared" si="0"/>
        <v>0</v>
      </c>
      <c r="G43" s="84">
        <f t="shared" si="0"/>
        <v>0</v>
      </c>
      <c r="H43" s="85">
        <f t="shared" si="0"/>
        <v>16619.144999999997</v>
      </c>
      <c r="I43" s="352">
        <f>42+53+27.429+34.3</f>
        <v>156.72899999999998</v>
      </c>
    </row>
    <row r="44" spans="1:9" s="1" customFormat="1" ht="81.75" customHeight="1" thickBot="1" x14ac:dyDescent="0.35">
      <c r="A44" s="12"/>
      <c r="B44" s="454" t="s">
        <v>22</v>
      </c>
      <c r="C44" s="455"/>
      <c r="D44" s="86">
        <f t="shared" si="0"/>
        <v>707.26499999999999</v>
      </c>
      <c r="E44" s="87">
        <f t="shared" si="0"/>
        <v>793.34499999999991</v>
      </c>
      <c r="F44" s="87">
        <f t="shared" si="0"/>
        <v>0</v>
      </c>
      <c r="G44" s="87">
        <f t="shared" si="0"/>
        <v>0</v>
      </c>
      <c r="H44" s="88">
        <f t="shared" si="0"/>
        <v>56221.252999999997</v>
      </c>
      <c r="I44" s="353">
        <f>99+34.77+109.01</f>
        <v>242.78000000000003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60"/>
      <c r="C46" s="460"/>
      <c r="D46" s="124"/>
      <c r="E46" s="138"/>
      <c r="F46" s="124"/>
      <c r="G46" s="138"/>
      <c r="H46" s="124"/>
    </row>
    <row r="47" spans="1:9" ht="19.5" customHeight="1" x14ac:dyDescent="0.35">
      <c r="B47" s="460"/>
      <c r="C47" s="460"/>
      <c r="D47" s="124"/>
      <c r="E47" s="138"/>
      <c r="F47" s="124"/>
      <c r="G47" s="138"/>
      <c r="H47" s="124"/>
    </row>
    <row r="48" spans="1:9" ht="102.75" customHeight="1" x14ac:dyDescent="0.5">
      <c r="B48" s="5"/>
      <c r="C48" s="273"/>
      <c r="D48" s="274"/>
      <c r="E48" s="274"/>
      <c r="F48" s="274"/>
      <c r="G48" s="5"/>
      <c r="H48" s="5"/>
    </row>
    <row r="49" spans="2:8" ht="21" x14ac:dyDescent="0.35">
      <c r="B49" s="460"/>
      <c r="C49" s="460"/>
      <c r="D49" s="5"/>
      <c r="E49" s="5"/>
      <c r="F49" s="5"/>
      <c r="G49" s="5"/>
      <c r="H49" s="124"/>
    </row>
    <row r="50" spans="2:8" ht="17.25" customHeight="1" x14ac:dyDescent="0.35">
      <c r="B50" s="460"/>
      <c r="C50" s="460"/>
      <c r="D50" s="5"/>
      <c r="E50" s="5"/>
      <c r="F50" s="5"/>
      <c r="G50" s="5"/>
      <c r="H50" s="124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60"/>
      <c r="C52" s="460"/>
      <c r="D52" s="5"/>
      <c r="E52" s="5"/>
      <c r="F52" s="5"/>
      <c r="G52" s="5"/>
      <c r="H52" s="124"/>
    </row>
    <row r="53" spans="2:8" ht="67.5" customHeight="1" x14ac:dyDescent="0.35">
      <c r="B53" s="460"/>
      <c r="C53" s="460"/>
      <c r="D53" s="5"/>
      <c r="E53" s="5"/>
      <c r="F53" s="5"/>
      <c r="G53" s="5"/>
      <c r="H53" s="124"/>
    </row>
    <row r="54" spans="2:8" ht="18" customHeight="1" x14ac:dyDescent="0.35">
      <c r="B54" s="460"/>
      <c r="C54" s="460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60"/>
      <c r="C56" s="460"/>
      <c r="D56" s="5"/>
      <c r="E56" s="5"/>
      <c r="F56" s="5"/>
      <c r="G56" s="5"/>
      <c r="H56" s="124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60"/>
      <c r="C58" s="460"/>
      <c r="D58" s="5"/>
      <c r="E58" s="5"/>
      <c r="F58" s="5"/>
      <c r="G58" s="5"/>
      <c r="H58" s="124"/>
    </row>
    <row r="59" spans="2:8" ht="15.75" customHeight="1" x14ac:dyDescent="0.35">
      <c r="B59" s="460"/>
      <c r="C59" s="460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11:C11"/>
    <mergeCell ref="B1:C1"/>
    <mergeCell ref="D1:H1"/>
    <mergeCell ref="B2:H2"/>
    <mergeCell ref="B4:C7"/>
    <mergeCell ref="D4:H7"/>
    <mergeCell ref="B8:H8"/>
    <mergeCell ref="B9:C9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C47"/>
    <mergeCell ref="B59:C59"/>
    <mergeCell ref="B50:C50"/>
    <mergeCell ref="B52:C52"/>
    <mergeCell ref="B53:C53"/>
    <mergeCell ref="B54:C54"/>
    <mergeCell ref="B56:C56"/>
    <mergeCell ref="B58:C5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topLeftCell="A31" zoomScale="40" zoomScaleNormal="40" workbookViewId="0">
      <selection activeCell="S38" sqref="S38:W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0" width="24" hidden="1" customWidth="1"/>
    <col min="11" max="11" width="28.42578125" hidden="1" customWidth="1"/>
    <col min="12" max="12" width="26.28515625" hidden="1" customWidth="1"/>
    <col min="13" max="13" width="22.85546875" hidden="1" customWidth="1"/>
    <col min="14" max="14" width="28.140625" hidden="1" customWidth="1"/>
    <col min="15" max="15" width="26.42578125" hidden="1" customWidth="1"/>
    <col min="16" max="16" width="23.5703125" hidden="1" customWidth="1"/>
    <col min="17" max="17" width="28.7109375" hidden="1" customWidth="1"/>
    <col min="18" max="18" width="26.85546875" hidden="1" customWidth="1"/>
    <col min="19" max="20" width="21.7109375" customWidth="1"/>
    <col min="21" max="22" width="28.7109375" customWidth="1"/>
    <col min="23" max="23" width="25.7109375" customWidth="1"/>
    <col min="25" max="25" width="14.140625" customWidth="1"/>
  </cols>
  <sheetData>
    <row r="1" spans="1:25" ht="54" customHeight="1" x14ac:dyDescent="0.65">
      <c r="B1" s="396"/>
      <c r="C1" s="396"/>
      <c r="D1" s="396"/>
      <c r="E1" s="396"/>
      <c r="F1" s="396"/>
      <c r="O1" s="469"/>
      <c r="P1" s="469"/>
      <c r="Q1" s="469"/>
      <c r="R1" s="469"/>
      <c r="S1" s="469"/>
      <c r="T1" s="469"/>
      <c r="U1" s="469"/>
      <c r="V1" s="469"/>
      <c r="W1" s="469"/>
      <c r="X1" s="9"/>
      <c r="Y1" s="9"/>
    </row>
    <row r="2" spans="1:25" ht="110.25" customHeight="1" x14ac:dyDescent="0.45">
      <c r="A2" s="11"/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</row>
    <row r="3" spans="1:25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39"/>
      <c r="U3" s="125"/>
      <c r="V3" s="139"/>
      <c r="W3" s="125"/>
    </row>
    <row r="4" spans="1:25" ht="15.75" customHeight="1" x14ac:dyDescent="0.35">
      <c r="A4" s="11"/>
      <c r="B4" s="399" t="s">
        <v>4</v>
      </c>
      <c r="C4" s="400"/>
      <c r="D4" s="399" t="s">
        <v>1</v>
      </c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6"/>
      <c r="P4" s="399" t="s">
        <v>2</v>
      </c>
      <c r="Q4" s="405"/>
      <c r="R4" s="406"/>
      <c r="S4" s="419" t="s">
        <v>3</v>
      </c>
      <c r="T4" s="430"/>
      <c r="U4" s="405"/>
      <c r="V4" s="405"/>
      <c r="W4" s="406"/>
    </row>
    <row r="5" spans="1:25" ht="24" customHeight="1" thickBot="1" x14ac:dyDescent="0.4">
      <c r="A5" s="11"/>
      <c r="B5" s="401"/>
      <c r="C5" s="402"/>
      <c r="D5" s="407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9"/>
      <c r="P5" s="410"/>
      <c r="Q5" s="411"/>
      <c r="R5" s="412"/>
      <c r="S5" s="410"/>
      <c r="T5" s="411"/>
      <c r="U5" s="411"/>
      <c r="V5" s="411"/>
      <c r="W5" s="412"/>
    </row>
    <row r="6" spans="1:25" ht="21.75" customHeight="1" x14ac:dyDescent="0.35">
      <c r="A6" s="11"/>
      <c r="B6" s="401"/>
      <c r="C6" s="402"/>
      <c r="D6" s="419" t="s">
        <v>12</v>
      </c>
      <c r="E6" s="405"/>
      <c r="F6" s="406"/>
      <c r="G6" s="419" t="s">
        <v>13</v>
      </c>
      <c r="H6" s="405"/>
      <c r="I6" s="406"/>
      <c r="J6" s="419" t="s">
        <v>14</v>
      </c>
      <c r="K6" s="430"/>
      <c r="L6" s="431"/>
      <c r="M6" s="419" t="s">
        <v>15</v>
      </c>
      <c r="N6" s="435"/>
      <c r="O6" s="436"/>
      <c r="P6" s="413"/>
      <c r="Q6" s="471"/>
      <c r="R6" s="415"/>
      <c r="S6" s="410"/>
      <c r="T6" s="411"/>
      <c r="U6" s="411"/>
      <c r="V6" s="411"/>
      <c r="W6" s="412"/>
    </row>
    <row r="7" spans="1:25" ht="36" customHeight="1" thickBot="1" x14ac:dyDescent="0.4">
      <c r="A7" s="11"/>
      <c r="B7" s="403"/>
      <c r="C7" s="404"/>
      <c r="D7" s="407"/>
      <c r="E7" s="408"/>
      <c r="F7" s="409"/>
      <c r="G7" s="407"/>
      <c r="H7" s="408"/>
      <c r="I7" s="409"/>
      <c r="J7" s="432"/>
      <c r="K7" s="433"/>
      <c r="L7" s="434"/>
      <c r="M7" s="437"/>
      <c r="N7" s="438"/>
      <c r="O7" s="439"/>
      <c r="P7" s="416"/>
      <c r="Q7" s="417"/>
      <c r="R7" s="418"/>
      <c r="S7" s="407"/>
      <c r="T7" s="408"/>
      <c r="U7" s="408"/>
      <c r="V7" s="408"/>
      <c r="W7" s="409"/>
    </row>
    <row r="8" spans="1:25" s="1" customFormat="1" ht="33.75" customHeight="1" thickBot="1" x14ac:dyDescent="0.35">
      <c r="A8" s="12"/>
      <c r="B8" s="440" t="s">
        <v>5</v>
      </c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441"/>
      <c r="R8" s="441"/>
      <c r="S8" s="441"/>
      <c r="T8" s="441"/>
      <c r="U8" s="441"/>
      <c r="V8" s="441"/>
      <c r="W8" s="442"/>
    </row>
    <row r="9" spans="1:25" s="1" customFormat="1" ht="105.75" thickBot="1" x14ac:dyDescent="0.35">
      <c r="A9" s="12"/>
      <c r="B9" s="443"/>
      <c r="C9" s="444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17</v>
      </c>
      <c r="K9" s="16" t="s">
        <v>18</v>
      </c>
      <c r="L9" s="16" t="s">
        <v>19</v>
      </c>
      <c r="M9" s="16" t="s">
        <v>17</v>
      </c>
      <c r="N9" s="16" t="s">
        <v>18</v>
      </c>
      <c r="O9" s="16" t="s">
        <v>19</v>
      </c>
      <c r="P9" s="16" t="s">
        <v>17</v>
      </c>
      <c r="Q9" s="16" t="s">
        <v>18</v>
      </c>
      <c r="R9" s="16" t="s">
        <v>19</v>
      </c>
      <c r="S9" s="16" t="s">
        <v>24</v>
      </c>
      <c r="T9" s="16" t="s">
        <v>25</v>
      </c>
      <c r="U9" s="16" t="s">
        <v>26</v>
      </c>
      <c r="V9" s="16" t="s">
        <v>27</v>
      </c>
      <c r="W9" s="16" t="s">
        <v>19</v>
      </c>
    </row>
    <row r="10" spans="1:25" s="1" customFormat="1" ht="60.75" customHeight="1" thickBot="1" x14ac:dyDescent="0.35">
      <c r="A10" s="12"/>
      <c r="B10" s="394" t="s">
        <v>20</v>
      </c>
      <c r="C10" s="395"/>
      <c r="D10" s="23"/>
      <c r="E10" s="26"/>
      <c r="F10" s="24"/>
      <c r="G10" s="23"/>
      <c r="H10" s="25"/>
      <c r="I10" s="17"/>
      <c r="J10" s="18"/>
      <c r="K10" s="18"/>
      <c r="L10" s="19"/>
      <c r="M10" s="20"/>
      <c r="N10" s="21"/>
      <c r="O10" s="17"/>
      <c r="P10" s="20"/>
      <c r="Q10" s="21"/>
      <c r="R10" s="17"/>
      <c r="S10" s="20"/>
      <c r="T10" s="18"/>
      <c r="U10" s="21"/>
      <c r="V10" s="19"/>
      <c r="W10" s="17"/>
    </row>
    <row r="11" spans="1:25" s="1" customFormat="1" ht="42" customHeight="1" thickBot="1" x14ac:dyDescent="0.35">
      <c r="A11" s="12"/>
      <c r="B11" s="394" t="s">
        <v>16</v>
      </c>
      <c r="C11" s="395"/>
      <c r="D11" s="36"/>
      <c r="E11" s="37"/>
      <c r="F11" s="38"/>
      <c r="G11" s="36"/>
      <c r="H11" s="39"/>
      <c r="I11" s="40"/>
      <c r="J11" s="41"/>
      <c r="K11" s="41"/>
      <c r="L11" s="42"/>
      <c r="M11" s="43"/>
      <c r="N11" s="44"/>
      <c r="O11" s="40"/>
      <c r="P11" s="43"/>
      <c r="Q11" s="44"/>
      <c r="R11" s="40"/>
      <c r="S11" s="43"/>
      <c r="T11" s="41"/>
      <c r="U11" s="44"/>
      <c r="V11" s="42"/>
      <c r="W11" s="40"/>
    </row>
    <row r="12" spans="1:25" s="1" customFormat="1" ht="62.25" customHeight="1" thickBot="1" x14ac:dyDescent="0.35">
      <c r="A12" s="12"/>
      <c r="B12" s="445" t="s">
        <v>22</v>
      </c>
      <c r="C12" s="446"/>
      <c r="D12" s="45"/>
      <c r="E12" s="46"/>
      <c r="F12" s="47"/>
      <c r="G12" s="45"/>
      <c r="H12" s="48"/>
      <c r="I12" s="49"/>
      <c r="J12" s="50"/>
      <c r="K12" s="50"/>
      <c r="L12" s="51"/>
      <c r="M12" s="52"/>
      <c r="N12" s="53"/>
      <c r="O12" s="49"/>
      <c r="P12" s="52"/>
      <c r="Q12" s="53"/>
      <c r="R12" s="49"/>
      <c r="S12" s="52"/>
      <c r="T12" s="50"/>
      <c r="U12" s="53"/>
      <c r="V12" s="51"/>
      <c r="W12" s="49"/>
    </row>
    <row r="13" spans="1:25" s="1" customFormat="1" ht="30" customHeight="1" thickBot="1" x14ac:dyDescent="0.35">
      <c r="A13" s="12"/>
      <c r="B13" s="447" t="s">
        <v>21</v>
      </c>
      <c r="C13" s="448"/>
      <c r="D13" s="448"/>
      <c r="E13" s="448"/>
      <c r="F13" s="448"/>
      <c r="G13" s="448"/>
      <c r="H13" s="448"/>
      <c r="I13" s="448"/>
      <c r="J13" s="448"/>
      <c r="K13" s="448"/>
      <c r="L13" s="448"/>
      <c r="M13" s="448"/>
      <c r="N13" s="448"/>
      <c r="O13" s="448"/>
      <c r="P13" s="448"/>
      <c r="Q13" s="448"/>
      <c r="R13" s="448"/>
      <c r="S13" s="448"/>
      <c r="T13" s="448"/>
      <c r="U13" s="448"/>
      <c r="V13" s="448"/>
      <c r="W13" s="451"/>
    </row>
    <row r="14" spans="1:25" s="1" customFormat="1" ht="59.25" customHeight="1" thickBot="1" x14ac:dyDescent="0.35">
      <c r="A14" s="12"/>
      <c r="B14" s="394" t="s">
        <v>20</v>
      </c>
      <c r="C14" s="395"/>
      <c r="D14" s="23"/>
      <c r="E14" s="25"/>
      <c r="F14" s="24"/>
      <c r="G14" s="23"/>
      <c r="H14" s="25"/>
      <c r="I14" s="17"/>
      <c r="J14" s="18"/>
      <c r="K14" s="18"/>
      <c r="L14" s="34"/>
      <c r="M14" s="22"/>
      <c r="N14" s="19"/>
      <c r="O14" s="17"/>
      <c r="P14" s="20"/>
      <c r="Q14" s="21"/>
      <c r="R14" s="17"/>
      <c r="S14" s="20"/>
      <c r="T14" s="18"/>
      <c r="U14" s="21"/>
      <c r="V14" s="19"/>
      <c r="W14" s="17"/>
    </row>
    <row r="15" spans="1:25" s="1" customFormat="1" ht="42" customHeight="1" thickBot="1" x14ac:dyDescent="0.35">
      <c r="A15" s="12"/>
      <c r="B15" s="394" t="s">
        <v>16</v>
      </c>
      <c r="C15" s="395"/>
      <c r="D15" s="36"/>
      <c r="E15" s="39"/>
      <c r="F15" s="38"/>
      <c r="G15" s="36"/>
      <c r="H15" s="39"/>
      <c r="I15" s="40"/>
      <c r="J15" s="41"/>
      <c r="K15" s="41"/>
      <c r="L15" s="54"/>
      <c r="M15" s="55"/>
      <c r="N15" s="42"/>
      <c r="O15" s="40"/>
      <c r="P15" s="43"/>
      <c r="Q15" s="44"/>
      <c r="R15" s="40"/>
      <c r="S15" s="43"/>
      <c r="T15" s="41"/>
      <c r="U15" s="44"/>
      <c r="V15" s="42"/>
      <c r="W15" s="40"/>
    </row>
    <row r="16" spans="1:25" s="1" customFormat="1" ht="54.75" customHeight="1" thickBot="1" x14ac:dyDescent="0.35">
      <c r="A16" s="12"/>
      <c r="B16" s="445" t="s">
        <v>22</v>
      </c>
      <c r="C16" s="446"/>
      <c r="D16" s="45"/>
      <c r="E16" s="48"/>
      <c r="F16" s="47"/>
      <c r="G16" s="45"/>
      <c r="H16" s="48"/>
      <c r="I16" s="49"/>
      <c r="J16" s="50"/>
      <c r="K16" s="50"/>
      <c r="L16" s="56"/>
      <c r="M16" s="57"/>
      <c r="N16" s="51"/>
      <c r="O16" s="49"/>
      <c r="P16" s="52"/>
      <c r="Q16" s="53"/>
      <c r="R16" s="49"/>
      <c r="S16" s="52"/>
      <c r="T16" s="50"/>
      <c r="U16" s="53"/>
      <c r="V16" s="51"/>
      <c r="W16" s="49"/>
    </row>
    <row r="17" spans="1:23" s="1" customFormat="1" ht="30" customHeight="1" thickBot="1" x14ac:dyDescent="0.35">
      <c r="A17" s="12"/>
      <c r="B17" s="447" t="s">
        <v>6</v>
      </c>
      <c r="C17" s="448"/>
      <c r="D17" s="448"/>
      <c r="E17" s="448"/>
      <c r="F17" s="448"/>
      <c r="G17" s="448"/>
      <c r="H17" s="448"/>
      <c r="I17" s="448"/>
      <c r="J17" s="448"/>
      <c r="K17" s="448"/>
      <c r="L17" s="448"/>
      <c r="M17" s="448"/>
      <c r="N17" s="448"/>
      <c r="O17" s="448"/>
      <c r="P17" s="448"/>
      <c r="Q17" s="448"/>
      <c r="R17" s="448"/>
      <c r="S17" s="448"/>
      <c r="T17" s="448"/>
      <c r="U17" s="448"/>
      <c r="V17" s="448"/>
      <c r="W17" s="451"/>
    </row>
    <row r="18" spans="1:23" s="1" customFormat="1" ht="59.25" customHeight="1" thickBot="1" x14ac:dyDescent="0.35">
      <c r="A18" s="12"/>
      <c r="B18" s="394" t="s">
        <v>20</v>
      </c>
      <c r="C18" s="395"/>
      <c r="D18" s="23"/>
      <c r="E18" s="25"/>
      <c r="F18" s="29"/>
      <c r="G18" s="23"/>
      <c r="H18" s="26"/>
      <c r="I18" s="33"/>
      <c r="J18" s="20"/>
      <c r="K18" s="18"/>
      <c r="L18" s="19"/>
      <c r="M18" s="22"/>
      <c r="N18" s="19"/>
      <c r="O18" s="17"/>
      <c r="P18" s="20"/>
      <c r="Q18" s="21"/>
      <c r="R18" s="17"/>
      <c r="S18" s="20"/>
      <c r="T18" s="18"/>
      <c r="U18" s="21"/>
      <c r="V18" s="19"/>
      <c r="W18" s="17"/>
    </row>
    <row r="19" spans="1:23" s="1" customFormat="1" ht="42" customHeight="1" thickBot="1" x14ac:dyDescent="0.35">
      <c r="A19" s="12"/>
      <c r="B19" s="394" t="s">
        <v>16</v>
      </c>
      <c r="C19" s="395"/>
      <c r="D19" s="36"/>
      <c r="E19" s="39"/>
      <c r="F19" s="58"/>
      <c r="G19" s="36"/>
      <c r="H19" s="37"/>
      <c r="I19" s="59"/>
      <c r="J19" s="43"/>
      <c r="K19" s="41"/>
      <c r="L19" s="42"/>
      <c r="M19" s="55"/>
      <c r="N19" s="42"/>
      <c r="O19" s="40"/>
      <c r="P19" s="43"/>
      <c r="Q19" s="44"/>
      <c r="R19" s="40"/>
      <c r="S19" s="43"/>
      <c r="T19" s="41"/>
      <c r="U19" s="44"/>
      <c r="V19" s="42"/>
      <c r="W19" s="40"/>
    </row>
    <row r="20" spans="1:23" s="1" customFormat="1" ht="57" customHeight="1" thickBot="1" x14ac:dyDescent="0.35">
      <c r="A20" s="12"/>
      <c r="B20" s="445" t="s">
        <v>22</v>
      </c>
      <c r="C20" s="446"/>
      <c r="D20" s="45"/>
      <c r="E20" s="39"/>
      <c r="F20" s="60"/>
      <c r="G20" s="36"/>
      <c r="H20" s="37"/>
      <c r="I20" s="61"/>
      <c r="J20" s="52"/>
      <c r="K20" s="50"/>
      <c r="L20" s="51"/>
      <c r="M20" s="57"/>
      <c r="N20" s="51"/>
      <c r="O20" s="49"/>
      <c r="P20" s="52"/>
      <c r="Q20" s="53"/>
      <c r="R20" s="49"/>
      <c r="S20" s="52"/>
      <c r="T20" s="50"/>
      <c r="U20" s="53"/>
      <c r="V20" s="51"/>
      <c r="W20" s="49"/>
    </row>
    <row r="21" spans="1:23" s="4" customFormat="1" ht="29.25" customHeight="1" thickBot="1" x14ac:dyDescent="0.35">
      <c r="A21" s="13"/>
      <c r="B21" s="447" t="s">
        <v>7</v>
      </c>
      <c r="C21" s="448"/>
      <c r="D21" s="467"/>
      <c r="E21" s="467"/>
      <c r="F21" s="467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  <c r="V21" s="448"/>
      <c r="W21" s="451"/>
    </row>
    <row r="22" spans="1:23" s="1" customFormat="1" ht="62.25" customHeight="1" thickBot="1" x14ac:dyDescent="0.35">
      <c r="A22" s="12"/>
      <c r="B22" s="394" t="s">
        <v>20</v>
      </c>
      <c r="C22" s="395"/>
      <c r="D22" s="27"/>
      <c r="E22" s="95"/>
      <c r="F22" s="29"/>
      <c r="G22" s="113"/>
      <c r="H22" s="26"/>
      <c r="I22" s="29"/>
      <c r="J22" s="18"/>
      <c r="K22" s="18"/>
      <c r="L22" s="35"/>
      <c r="M22" s="22"/>
      <c r="N22" s="19"/>
      <c r="O22" s="34"/>
      <c r="P22" s="20"/>
      <c r="Q22" s="21"/>
      <c r="R22" s="17"/>
      <c r="S22" s="20"/>
      <c r="T22" s="18">
        <v>0</v>
      </c>
      <c r="U22" s="21"/>
      <c r="V22" s="19"/>
      <c r="W22" s="17">
        <v>1</v>
      </c>
    </row>
    <row r="23" spans="1:23" s="1" customFormat="1" ht="42" customHeight="1" thickBot="1" x14ac:dyDescent="0.35">
      <c r="A23" s="12"/>
      <c r="B23" s="394" t="s">
        <v>16</v>
      </c>
      <c r="C23" s="395"/>
      <c r="D23" s="62"/>
      <c r="E23" s="96"/>
      <c r="F23" s="58"/>
      <c r="G23" s="121"/>
      <c r="H23" s="39"/>
      <c r="I23" s="58"/>
      <c r="J23" s="41"/>
      <c r="K23" s="41"/>
      <c r="L23" s="63"/>
      <c r="M23" s="55"/>
      <c r="N23" s="42"/>
      <c r="O23" s="54"/>
      <c r="P23" s="43"/>
      <c r="Q23" s="44"/>
      <c r="R23" s="40"/>
      <c r="S23" s="43"/>
      <c r="T23" s="41">
        <v>0</v>
      </c>
      <c r="U23" s="44"/>
      <c r="V23" s="42"/>
      <c r="W23" s="40">
        <v>80.7</v>
      </c>
    </row>
    <row r="24" spans="1:23" s="1" customFormat="1" ht="59.25" customHeight="1" thickBot="1" x14ac:dyDescent="0.35">
      <c r="A24" s="12"/>
      <c r="B24" s="445" t="s">
        <v>22</v>
      </c>
      <c r="C24" s="446"/>
      <c r="D24" s="62"/>
      <c r="E24" s="96"/>
      <c r="F24" s="103"/>
      <c r="G24" s="121"/>
      <c r="H24" s="39"/>
      <c r="I24" s="103"/>
      <c r="J24" s="104"/>
      <c r="K24" s="41"/>
      <c r="L24" s="105"/>
      <c r="M24" s="55"/>
      <c r="N24" s="42"/>
      <c r="O24" s="106"/>
      <c r="P24" s="109"/>
      <c r="Q24" s="107"/>
      <c r="R24" s="108"/>
      <c r="S24" s="43"/>
      <c r="T24" s="41">
        <v>0</v>
      </c>
      <c r="U24" s="44"/>
      <c r="V24" s="156"/>
      <c r="W24" s="108">
        <v>1937</v>
      </c>
    </row>
    <row r="25" spans="1:23" s="2" customFormat="1" ht="31.5" customHeight="1" thickBot="1" x14ac:dyDescent="0.4">
      <c r="A25" s="14"/>
      <c r="B25" s="447" t="s">
        <v>8</v>
      </c>
      <c r="C25" s="448"/>
      <c r="D25" s="467"/>
      <c r="E25" s="467"/>
      <c r="F25" s="467"/>
      <c r="G25" s="448"/>
      <c r="H25" s="448"/>
      <c r="I25" s="448"/>
      <c r="J25" s="448"/>
      <c r="K25" s="448"/>
      <c r="L25" s="448"/>
      <c r="M25" s="448"/>
      <c r="N25" s="448"/>
      <c r="O25" s="448"/>
      <c r="P25" s="448"/>
      <c r="Q25" s="448"/>
      <c r="R25" s="448"/>
      <c r="S25" s="448"/>
      <c r="T25" s="448"/>
      <c r="U25" s="448"/>
      <c r="V25" s="448"/>
      <c r="W25" s="451"/>
    </row>
    <row r="26" spans="1:23" s="1" customFormat="1" ht="63" customHeight="1" thickBot="1" x14ac:dyDescent="0.35">
      <c r="A26" s="12"/>
      <c r="B26" s="394" t="s">
        <v>20</v>
      </c>
      <c r="C26" s="395"/>
      <c r="D26" s="27"/>
      <c r="E26" s="28"/>
      <c r="F26" s="29"/>
      <c r="G26" s="123"/>
      <c r="H26" s="95"/>
      <c r="I26" s="33"/>
      <c r="J26" s="20"/>
      <c r="K26" s="21"/>
      <c r="L26" s="34"/>
      <c r="M26" s="98"/>
      <c r="N26" s="19"/>
      <c r="O26" s="35"/>
      <c r="P26" s="119"/>
      <c r="Q26" s="21"/>
      <c r="R26" s="17"/>
      <c r="S26" s="20">
        <v>1</v>
      </c>
      <c r="T26" s="158">
        <v>0</v>
      </c>
      <c r="U26" s="122"/>
      <c r="V26" s="161"/>
      <c r="W26" s="17">
        <v>7</v>
      </c>
    </row>
    <row r="27" spans="1:23" s="1" customFormat="1" ht="42" customHeight="1" thickBot="1" x14ac:dyDescent="0.35">
      <c r="A27" s="12"/>
      <c r="B27" s="394" t="s">
        <v>16</v>
      </c>
      <c r="C27" s="395"/>
      <c r="D27" s="62"/>
      <c r="E27" s="65"/>
      <c r="F27" s="58"/>
      <c r="G27" s="65"/>
      <c r="H27" s="96"/>
      <c r="I27" s="59"/>
      <c r="J27" s="114"/>
      <c r="K27" s="97"/>
      <c r="L27" s="54"/>
      <c r="M27" s="99"/>
      <c r="N27" s="42"/>
      <c r="O27" s="63"/>
      <c r="P27" s="116"/>
      <c r="Q27" s="97"/>
      <c r="R27" s="40"/>
      <c r="S27" s="43">
        <v>232.7</v>
      </c>
      <c r="T27" s="104">
        <v>0</v>
      </c>
      <c r="U27" s="117"/>
      <c r="V27" s="162"/>
      <c r="W27" s="40">
        <v>1220.72</v>
      </c>
    </row>
    <row r="28" spans="1:23" s="1" customFormat="1" ht="60.75" customHeight="1" thickBot="1" x14ac:dyDescent="0.35">
      <c r="A28" s="12"/>
      <c r="B28" s="445" t="s">
        <v>22</v>
      </c>
      <c r="C28" s="446"/>
      <c r="D28" s="102"/>
      <c r="E28" s="65"/>
      <c r="F28" s="103"/>
      <c r="G28" s="65"/>
      <c r="H28" s="96"/>
      <c r="I28" s="115"/>
      <c r="J28" s="120"/>
      <c r="K28" s="97"/>
      <c r="L28" s="106"/>
      <c r="M28" s="118"/>
      <c r="N28" s="42"/>
      <c r="O28" s="105"/>
      <c r="P28" s="120"/>
      <c r="Q28" s="97"/>
      <c r="R28" s="108"/>
      <c r="S28" s="52">
        <v>477.07</v>
      </c>
      <c r="T28" s="50">
        <v>0</v>
      </c>
      <c r="U28" s="100"/>
      <c r="V28" s="163"/>
      <c r="W28" s="108">
        <v>2832.9700000000003</v>
      </c>
    </row>
    <row r="29" spans="1:23" s="4" customFormat="1" ht="29.25" customHeight="1" thickBot="1" x14ac:dyDescent="0.35">
      <c r="A29" s="13"/>
      <c r="B29" s="447" t="s">
        <v>9</v>
      </c>
      <c r="C29" s="448"/>
      <c r="D29" s="448"/>
      <c r="E29" s="448"/>
      <c r="F29" s="448"/>
      <c r="G29" s="448"/>
      <c r="H29" s="448"/>
      <c r="I29" s="448"/>
      <c r="J29" s="448"/>
      <c r="K29" s="448"/>
      <c r="L29" s="448"/>
      <c r="M29" s="448"/>
      <c r="N29" s="448"/>
      <c r="O29" s="448"/>
      <c r="P29" s="448"/>
      <c r="Q29" s="448"/>
      <c r="R29" s="448"/>
      <c r="S29" s="448"/>
      <c r="T29" s="448"/>
      <c r="U29" s="448"/>
      <c r="V29" s="448"/>
      <c r="W29" s="451"/>
    </row>
    <row r="30" spans="1:23" s="1" customFormat="1" ht="59.25" customHeight="1" thickBot="1" x14ac:dyDescent="0.35">
      <c r="A30" s="12"/>
      <c r="B30" s="394" t="s">
        <v>20</v>
      </c>
      <c r="C30" s="395"/>
      <c r="D30" s="27"/>
      <c r="E30" s="28"/>
      <c r="F30" s="29"/>
      <c r="G30" s="94"/>
      <c r="H30" s="89"/>
      <c r="I30" s="29"/>
      <c r="J30" s="18"/>
      <c r="K30" s="18"/>
      <c r="L30" s="90"/>
      <c r="M30" s="22"/>
      <c r="N30" s="21"/>
      <c r="O30" s="34"/>
      <c r="P30" s="21"/>
      <c r="Q30" s="21"/>
      <c r="R30" s="17"/>
      <c r="S30" s="130">
        <v>0</v>
      </c>
      <c r="T30" s="159">
        <v>0</v>
      </c>
      <c r="U30" s="131"/>
      <c r="V30" s="164"/>
      <c r="W30" s="132">
        <v>26</v>
      </c>
    </row>
    <row r="31" spans="1:23" s="1" customFormat="1" ht="42" customHeight="1" thickBot="1" x14ac:dyDescent="0.35">
      <c r="A31" s="12"/>
      <c r="B31" s="394" t="s">
        <v>16</v>
      </c>
      <c r="C31" s="395"/>
      <c r="D31" s="62"/>
      <c r="E31" s="65"/>
      <c r="F31" s="58"/>
      <c r="G31" s="62"/>
      <c r="H31" s="65"/>
      <c r="I31" s="58"/>
      <c r="J31" s="41"/>
      <c r="K31" s="41"/>
      <c r="L31" s="54"/>
      <c r="M31" s="55"/>
      <c r="N31" s="101"/>
      <c r="O31" s="54"/>
      <c r="P31" s="44"/>
      <c r="Q31" s="44"/>
      <c r="R31" s="40"/>
      <c r="S31" s="133">
        <v>0</v>
      </c>
      <c r="T31" s="160">
        <v>0</v>
      </c>
      <c r="U31" s="134"/>
      <c r="V31" s="165"/>
      <c r="W31" s="321">
        <v>262.20000000000005</v>
      </c>
    </row>
    <row r="32" spans="1:23" s="1" customFormat="1" ht="64.5" customHeight="1" thickBot="1" x14ac:dyDescent="0.35">
      <c r="A32" s="12"/>
      <c r="B32" s="445" t="s">
        <v>22</v>
      </c>
      <c r="C32" s="446"/>
      <c r="D32" s="62"/>
      <c r="E32" s="65"/>
      <c r="F32" s="60"/>
      <c r="G32" s="62"/>
      <c r="H32" s="65"/>
      <c r="I32" s="60"/>
      <c r="J32" s="50"/>
      <c r="K32" s="50"/>
      <c r="L32" s="54"/>
      <c r="M32" s="55"/>
      <c r="N32" s="100"/>
      <c r="O32" s="56"/>
      <c r="P32" s="44"/>
      <c r="Q32" s="53"/>
      <c r="R32" s="49"/>
      <c r="S32" s="322">
        <v>0</v>
      </c>
      <c r="T32" s="320">
        <v>0</v>
      </c>
      <c r="U32" s="135"/>
      <c r="V32" s="166"/>
      <c r="W32" s="320">
        <v>979.60799999999983</v>
      </c>
    </row>
    <row r="33" spans="1:23" s="3" customFormat="1" ht="33.75" customHeight="1" thickBot="1" x14ac:dyDescent="0.4">
      <c r="A33" s="15"/>
      <c r="B33" s="447" t="s">
        <v>10</v>
      </c>
      <c r="C33" s="448"/>
      <c r="D33" s="448"/>
      <c r="E33" s="448"/>
      <c r="F33" s="448"/>
      <c r="G33" s="448"/>
      <c r="H33" s="448"/>
      <c r="I33" s="448"/>
      <c r="J33" s="448"/>
      <c r="K33" s="448"/>
      <c r="L33" s="448"/>
      <c r="M33" s="448"/>
      <c r="N33" s="448"/>
      <c r="O33" s="448"/>
      <c r="P33" s="448"/>
      <c r="Q33" s="448"/>
      <c r="R33" s="448"/>
      <c r="S33" s="448"/>
      <c r="T33" s="448"/>
      <c r="U33" s="448"/>
      <c r="V33" s="448"/>
      <c r="W33" s="451"/>
    </row>
    <row r="34" spans="1:23" s="1" customFormat="1" ht="60.75" customHeight="1" thickBot="1" x14ac:dyDescent="0.35">
      <c r="A34" s="12"/>
      <c r="B34" s="394" t="s">
        <v>20</v>
      </c>
      <c r="C34" s="395"/>
      <c r="D34" s="23"/>
      <c r="E34" s="25"/>
      <c r="F34" s="24"/>
      <c r="G34" s="27"/>
      <c r="H34" s="32"/>
      <c r="I34" s="29"/>
      <c r="J34" s="27"/>
      <c r="K34" s="28"/>
      <c r="L34" s="29"/>
      <c r="M34" s="27"/>
      <c r="N34" s="28"/>
      <c r="O34" s="29"/>
      <c r="P34" s="20"/>
      <c r="Q34" s="21"/>
      <c r="R34" s="29"/>
      <c r="S34" s="20"/>
      <c r="T34" s="18"/>
      <c r="U34" s="21"/>
      <c r="V34" s="19"/>
      <c r="W34" s="17"/>
    </row>
    <row r="35" spans="1:23" s="1" customFormat="1" ht="42" customHeight="1" thickBot="1" x14ac:dyDescent="0.35">
      <c r="A35" s="12"/>
      <c r="B35" s="394" t="s">
        <v>16</v>
      </c>
      <c r="C35" s="395"/>
      <c r="D35" s="36"/>
      <c r="E35" s="39"/>
      <c r="F35" s="38"/>
      <c r="G35" s="62"/>
      <c r="H35" s="65"/>
      <c r="I35" s="58"/>
      <c r="J35" s="62"/>
      <c r="K35" s="65"/>
      <c r="L35" s="58"/>
      <c r="M35" s="62"/>
      <c r="N35" s="65"/>
      <c r="O35" s="58"/>
      <c r="P35" s="43"/>
      <c r="Q35" s="44"/>
      <c r="R35" s="58"/>
      <c r="S35" s="43"/>
      <c r="T35" s="41"/>
      <c r="U35" s="44"/>
      <c r="V35" s="42"/>
      <c r="W35" s="40"/>
    </row>
    <row r="36" spans="1:23" s="1" customFormat="1" ht="61.5" customHeight="1" thickBot="1" x14ac:dyDescent="0.35">
      <c r="A36" s="12"/>
      <c r="B36" s="445" t="s">
        <v>22</v>
      </c>
      <c r="C36" s="446"/>
      <c r="D36" s="45"/>
      <c r="E36" s="48"/>
      <c r="F36" s="47"/>
      <c r="G36" s="64"/>
      <c r="H36" s="66"/>
      <c r="I36" s="60"/>
      <c r="J36" s="64"/>
      <c r="K36" s="66"/>
      <c r="L36" s="60"/>
      <c r="M36" s="64"/>
      <c r="N36" s="66"/>
      <c r="O36" s="60"/>
      <c r="P36" s="52"/>
      <c r="Q36" s="53"/>
      <c r="R36" s="60"/>
      <c r="S36" s="52"/>
      <c r="T36" s="50"/>
      <c r="U36" s="53"/>
      <c r="V36" s="51"/>
      <c r="W36" s="49"/>
    </row>
    <row r="37" spans="1:23" s="3" customFormat="1" ht="35.25" customHeight="1" thickBot="1" x14ac:dyDescent="0.4">
      <c r="A37" s="15"/>
      <c r="B37" s="447" t="s">
        <v>11</v>
      </c>
      <c r="C37" s="448"/>
      <c r="D37" s="448"/>
      <c r="E37" s="448"/>
      <c r="F37" s="448"/>
      <c r="G37" s="448"/>
      <c r="H37" s="448"/>
      <c r="I37" s="448"/>
      <c r="J37" s="448"/>
      <c r="K37" s="448"/>
      <c r="L37" s="448"/>
      <c r="M37" s="448"/>
      <c r="N37" s="448"/>
      <c r="O37" s="448"/>
      <c r="P37" s="448"/>
      <c r="Q37" s="448"/>
      <c r="R37" s="448"/>
      <c r="S37" s="448"/>
      <c r="T37" s="448"/>
      <c r="U37" s="448"/>
      <c r="V37" s="448"/>
      <c r="W37" s="451"/>
    </row>
    <row r="38" spans="1:23" s="1" customFormat="1" ht="63" customHeight="1" thickBot="1" x14ac:dyDescent="0.35">
      <c r="A38" s="12"/>
      <c r="B38" s="394" t="s">
        <v>20</v>
      </c>
      <c r="C38" s="395"/>
      <c r="D38" s="27"/>
      <c r="E38" s="28"/>
      <c r="F38" s="29"/>
      <c r="G38" s="27"/>
      <c r="H38" s="30"/>
      <c r="I38" s="31"/>
      <c r="J38" s="27"/>
      <c r="K38" s="28"/>
      <c r="L38" s="29"/>
      <c r="M38" s="27"/>
      <c r="N38" s="28"/>
      <c r="O38" s="29"/>
      <c r="P38" s="27"/>
      <c r="Q38" s="28"/>
      <c r="R38" s="29"/>
      <c r="S38" s="130">
        <v>0</v>
      </c>
      <c r="T38" s="159">
        <v>1</v>
      </c>
      <c r="U38" s="131"/>
      <c r="V38" s="164"/>
      <c r="W38" s="335">
        <v>18</v>
      </c>
    </row>
    <row r="39" spans="1:23" s="1" customFormat="1" ht="42" customHeight="1" thickBot="1" x14ac:dyDescent="0.35">
      <c r="A39" s="12"/>
      <c r="B39" s="394" t="s">
        <v>16</v>
      </c>
      <c r="C39" s="395"/>
      <c r="D39" s="62"/>
      <c r="E39" s="65"/>
      <c r="F39" s="58"/>
      <c r="G39" s="62"/>
      <c r="H39" s="39"/>
      <c r="I39" s="38"/>
      <c r="J39" s="62"/>
      <c r="K39" s="65"/>
      <c r="L39" s="58"/>
      <c r="M39" s="67"/>
      <c r="N39" s="65"/>
      <c r="O39" s="68"/>
      <c r="P39" s="62"/>
      <c r="Q39" s="65"/>
      <c r="R39" s="58"/>
      <c r="S39" s="133">
        <v>0</v>
      </c>
      <c r="T39" s="160">
        <v>5.7</v>
      </c>
      <c r="U39" s="134"/>
      <c r="V39" s="165"/>
      <c r="W39" s="336">
        <v>98.49</v>
      </c>
    </row>
    <row r="40" spans="1:23" s="1" customFormat="1" ht="59.25" customHeight="1" thickBot="1" x14ac:dyDescent="0.35">
      <c r="A40" s="12"/>
      <c r="B40" s="394" t="s">
        <v>22</v>
      </c>
      <c r="C40" s="395"/>
      <c r="D40" s="64"/>
      <c r="E40" s="66"/>
      <c r="F40" s="60"/>
      <c r="G40" s="64"/>
      <c r="H40" s="48"/>
      <c r="I40" s="47"/>
      <c r="J40" s="64"/>
      <c r="K40" s="66"/>
      <c r="L40" s="60"/>
      <c r="M40" s="64"/>
      <c r="N40" s="66"/>
      <c r="O40" s="60"/>
      <c r="P40" s="64"/>
      <c r="Q40" s="66"/>
      <c r="R40" s="60"/>
      <c r="S40" s="136">
        <v>0</v>
      </c>
      <c r="T40" s="314">
        <v>19.456</v>
      </c>
      <c r="U40" s="135"/>
      <c r="V40" s="166"/>
      <c r="W40" s="337">
        <v>395.55600000000004</v>
      </c>
    </row>
    <row r="41" spans="1:23" s="1" customFormat="1" ht="38.25" customHeight="1" thickBot="1" x14ac:dyDescent="0.35">
      <c r="A41" s="12"/>
      <c r="B41" s="440" t="s">
        <v>0</v>
      </c>
      <c r="C41" s="441"/>
      <c r="D41" s="430"/>
      <c r="E41" s="430"/>
      <c r="F41" s="430"/>
      <c r="G41" s="441"/>
      <c r="H41" s="441"/>
      <c r="I41" s="441"/>
      <c r="J41" s="441"/>
      <c r="K41" s="441"/>
      <c r="L41" s="441"/>
      <c r="M41" s="441"/>
      <c r="N41" s="441"/>
      <c r="O41" s="441"/>
      <c r="P41" s="441"/>
      <c r="Q41" s="441"/>
      <c r="R41" s="441"/>
      <c r="S41" s="430"/>
      <c r="T41" s="430"/>
      <c r="U41" s="430"/>
      <c r="V41" s="430"/>
      <c r="W41" s="466"/>
    </row>
    <row r="42" spans="1:23" s="1" customFormat="1" ht="76.5" customHeight="1" thickBot="1" x14ac:dyDescent="0.35">
      <c r="A42" s="12"/>
      <c r="B42" s="454" t="s">
        <v>20</v>
      </c>
      <c r="C42" s="455"/>
      <c r="D42" s="80">
        <f>D10+D14+D18+D22+D26+D30+D34+D38</f>
        <v>0</v>
      </c>
      <c r="E42" s="81">
        <f>E10+E14+E18+E22+E26+E30+E34+E38</f>
        <v>0</v>
      </c>
      <c r="F42" s="82">
        <f>F10+F14+F18+F22+F26+F30+F34+F38</f>
        <v>0</v>
      </c>
      <c r="G42" s="91">
        <f>G10+G14+G18+G22+G26+G30+G34+G38</f>
        <v>0</v>
      </c>
      <c r="H42" s="81">
        <f t="shared" ref="H42:W44" si="0">H10+H14+H18+H22+H26+H30+H34+H38</f>
        <v>0</v>
      </c>
      <c r="I42" s="82">
        <f t="shared" si="0"/>
        <v>0</v>
      </c>
      <c r="J42" s="80">
        <f t="shared" ref="J42:W42" si="1">J10+J14+J18+J22+J26+J30+J34+J38</f>
        <v>0</v>
      </c>
      <c r="K42" s="81">
        <f t="shared" si="1"/>
        <v>0</v>
      </c>
      <c r="L42" s="82">
        <f t="shared" si="1"/>
        <v>0</v>
      </c>
      <c r="M42" s="80">
        <f t="shared" si="1"/>
        <v>0</v>
      </c>
      <c r="N42" s="81">
        <f t="shared" si="1"/>
        <v>0</v>
      </c>
      <c r="O42" s="82">
        <f t="shared" si="1"/>
        <v>0</v>
      </c>
      <c r="P42" s="80">
        <f t="shared" si="1"/>
        <v>0</v>
      </c>
      <c r="Q42" s="81">
        <f t="shared" si="1"/>
        <v>0</v>
      </c>
      <c r="R42" s="146">
        <f t="shared" si="1"/>
        <v>0</v>
      </c>
      <c r="S42" s="80">
        <f t="shared" si="1"/>
        <v>1</v>
      </c>
      <c r="T42" s="81">
        <f t="shared" si="1"/>
        <v>1</v>
      </c>
      <c r="U42" s="81">
        <f t="shared" si="1"/>
        <v>0</v>
      </c>
      <c r="V42" s="81">
        <f t="shared" si="1"/>
        <v>0</v>
      </c>
      <c r="W42" s="82">
        <f t="shared" si="1"/>
        <v>52</v>
      </c>
    </row>
    <row r="43" spans="1:23" s="1" customFormat="1" ht="42" customHeight="1" thickBot="1" x14ac:dyDescent="0.35">
      <c r="A43" s="12"/>
      <c r="B43" s="454" t="s">
        <v>16</v>
      </c>
      <c r="C43" s="455"/>
      <c r="D43" s="83">
        <f t="shared" ref="D43:F44" si="2">D11+D15+D19+D23+D27+D31+D35+D39</f>
        <v>0</v>
      </c>
      <c r="E43" s="84">
        <f t="shared" si="2"/>
        <v>0</v>
      </c>
      <c r="F43" s="85">
        <f t="shared" si="2"/>
        <v>0</v>
      </c>
      <c r="G43" s="92">
        <f>G11+G15+G19+G23+G27+G31+G35+G39</f>
        <v>0</v>
      </c>
      <c r="H43" s="84">
        <f t="shared" si="0"/>
        <v>0</v>
      </c>
      <c r="I43" s="85">
        <f t="shared" si="0"/>
        <v>0</v>
      </c>
      <c r="J43" s="83">
        <f t="shared" si="0"/>
        <v>0</v>
      </c>
      <c r="K43" s="84">
        <f t="shared" si="0"/>
        <v>0</v>
      </c>
      <c r="L43" s="85">
        <f t="shared" si="0"/>
        <v>0</v>
      </c>
      <c r="M43" s="83">
        <f t="shared" si="0"/>
        <v>0</v>
      </c>
      <c r="N43" s="84">
        <f t="shared" si="0"/>
        <v>0</v>
      </c>
      <c r="O43" s="85">
        <f t="shared" si="0"/>
        <v>0</v>
      </c>
      <c r="P43" s="83">
        <f t="shared" si="0"/>
        <v>0</v>
      </c>
      <c r="Q43" s="84">
        <f t="shared" si="0"/>
        <v>0</v>
      </c>
      <c r="R43" s="147">
        <f t="shared" si="0"/>
        <v>0</v>
      </c>
      <c r="S43" s="83">
        <f t="shared" si="0"/>
        <v>232.7</v>
      </c>
      <c r="T43" s="84">
        <f t="shared" si="0"/>
        <v>5.7</v>
      </c>
      <c r="U43" s="84">
        <f t="shared" si="0"/>
        <v>0</v>
      </c>
      <c r="V43" s="84">
        <f t="shared" si="0"/>
        <v>0</v>
      </c>
      <c r="W43" s="85">
        <f t="shared" si="0"/>
        <v>1662.1100000000001</v>
      </c>
    </row>
    <row r="44" spans="1:23" s="1" customFormat="1" ht="85.5" customHeight="1" thickBot="1" x14ac:dyDescent="0.35">
      <c r="A44" s="12"/>
      <c r="B44" s="454" t="s">
        <v>22</v>
      </c>
      <c r="C44" s="455"/>
      <c r="D44" s="86">
        <f t="shared" si="2"/>
        <v>0</v>
      </c>
      <c r="E44" s="87">
        <f t="shared" si="2"/>
        <v>0</v>
      </c>
      <c r="F44" s="88">
        <f t="shared" si="2"/>
        <v>0</v>
      </c>
      <c r="G44" s="93">
        <f>G12+G16+G20+G24+G28+G32+G36+G40</f>
        <v>0</v>
      </c>
      <c r="H44" s="87">
        <f t="shared" si="0"/>
        <v>0</v>
      </c>
      <c r="I44" s="88">
        <f t="shared" si="0"/>
        <v>0</v>
      </c>
      <c r="J44" s="86">
        <f t="shared" si="0"/>
        <v>0</v>
      </c>
      <c r="K44" s="87">
        <f t="shared" si="0"/>
        <v>0</v>
      </c>
      <c r="L44" s="88">
        <f t="shared" si="0"/>
        <v>0</v>
      </c>
      <c r="M44" s="86">
        <f t="shared" si="0"/>
        <v>0</v>
      </c>
      <c r="N44" s="87">
        <f t="shared" si="0"/>
        <v>0</v>
      </c>
      <c r="O44" s="88">
        <f t="shared" si="0"/>
        <v>0</v>
      </c>
      <c r="P44" s="86">
        <f t="shared" si="0"/>
        <v>0</v>
      </c>
      <c r="Q44" s="87">
        <f t="shared" si="0"/>
        <v>0</v>
      </c>
      <c r="R44" s="148">
        <f t="shared" si="0"/>
        <v>0</v>
      </c>
      <c r="S44" s="86">
        <f t="shared" si="0"/>
        <v>477.07</v>
      </c>
      <c r="T44" s="87">
        <f t="shared" si="0"/>
        <v>19.456</v>
      </c>
      <c r="U44" s="87">
        <f t="shared" si="0"/>
        <v>0</v>
      </c>
      <c r="V44" s="87">
        <f t="shared" si="0"/>
        <v>0</v>
      </c>
      <c r="W44" s="88">
        <f t="shared" si="0"/>
        <v>6145.134</v>
      </c>
    </row>
    <row r="45" spans="1:23" ht="78.75" customHeight="1" x14ac:dyDescent="0.35">
      <c r="B45" s="5"/>
      <c r="C45" s="5"/>
      <c r="D45" s="5"/>
      <c r="E45" s="5"/>
      <c r="F45" s="5"/>
      <c r="G45" s="5"/>
      <c r="H45" s="5"/>
      <c r="I45" s="5"/>
      <c r="J45" s="6"/>
      <c r="K45" s="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21" x14ac:dyDescent="0.35">
      <c r="B46" s="460"/>
      <c r="C46" s="460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5"/>
      <c r="T46" s="5"/>
      <c r="U46" s="5"/>
      <c r="V46" s="5"/>
      <c r="W46" s="5"/>
    </row>
    <row r="47" spans="1:23" ht="19.5" customHeight="1" thickBot="1" x14ac:dyDescent="0.4">
      <c r="B47" s="460"/>
      <c r="C47" s="460"/>
      <c r="D47" s="460"/>
      <c r="E47" s="460"/>
      <c r="F47" s="460"/>
      <c r="G47" s="460"/>
      <c r="H47" s="460"/>
      <c r="I47" s="460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38"/>
      <c r="U47" s="124"/>
      <c r="V47" s="138"/>
      <c r="W47" s="5"/>
    </row>
    <row r="48" spans="1:23" ht="102.75" customHeight="1" thickBot="1" x14ac:dyDescent="0.4">
      <c r="B48" s="455" t="s">
        <v>32</v>
      </c>
      <c r="C48" s="518"/>
      <c r="D48" s="269"/>
      <c r="E48" s="269"/>
      <c r="F48" s="269"/>
      <c r="G48" s="269"/>
      <c r="H48" s="269"/>
      <c r="I48" s="269"/>
      <c r="J48" s="270"/>
      <c r="K48" s="270"/>
      <c r="L48" s="270"/>
      <c r="M48" s="270"/>
      <c r="N48" s="270"/>
      <c r="O48" s="270"/>
      <c r="P48" s="270"/>
      <c r="Q48" s="270"/>
      <c r="R48" s="270"/>
      <c r="S48" s="269" t="s">
        <v>33</v>
      </c>
      <c r="T48" s="269" t="s">
        <v>34</v>
      </c>
      <c r="U48" s="5"/>
      <c r="V48" s="5"/>
      <c r="W48" s="5"/>
    </row>
    <row r="49" spans="2:23" ht="27.75" thickBot="1" x14ac:dyDescent="0.4">
      <c r="B49" s="544"/>
      <c r="C49" s="544"/>
      <c r="D49" s="544"/>
      <c r="E49" s="545"/>
      <c r="F49" s="544"/>
      <c r="G49" s="545"/>
      <c r="H49" s="544"/>
      <c r="I49" s="545"/>
      <c r="J49" s="544"/>
      <c r="K49" s="545"/>
      <c r="L49" s="544"/>
      <c r="M49" s="545"/>
      <c r="N49" s="544"/>
      <c r="O49" s="545"/>
      <c r="P49" s="544"/>
      <c r="Q49" s="545"/>
      <c r="R49" s="544"/>
      <c r="S49" s="545"/>
      <c r="T49" s="356"/>
      <c r="U49" s="5"/>
      <c r="V49" s="5"/>
      <c r="W49" s="5"/>
    </row>
    <row r="50" spans="2:23" ht="17.25" customHeight="1" x14ac:dyDescent="0.35">
      <c r="B50" s="460"/>
      <c r="C50" s="460"/>
      <c r="D50" s="460"/>
      <c r="E50" s="460"/>
      <c r="F50" s="460"/>
      <c r="G50" s="460"/>
      <c r="H50" s="460"/>
      <c r="I50" s="460"/>
      <c r="J50" s="5"/>
      <c r="K50" s="5"/>
      <c r="L50" s="5"/>
      <c r="M50" s="5"/>
      <c r="N50" s="5"/>
      <c r="O50" s="5"/>
      <c r="P50" s="5"/>
      <c r="Q50" s="5"/>
      <c r="R50" s="124"/>
      <c r="S50" s="5"/>
      <c r="T50" s="5"/>
      <c r="U50" s="5"/>
      <c r="V50" s="5"/>
      <c r="W50" s="5"/>
    </row>
    <row r="51" spans="2:23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2:23" ht="21" x14ac:dyDescent="0.35">
      <c r="B52" s="460"/>
      <c r="C52" s="460"/>
      <c r="D52" s="460"/>
      <c r="E52" s="460"/>
      <c r="F52" s="460"/>
      <c r="G52" s="124"/>
      <c r="H52" s="124"/>
      <c r="I52" s="124"/>
      <c r="J52" s="5"/>
      <c r="K52" s="5"/>
      <c r="L52" s="5"/>
      <c r="M52" s="5"/>
      <c r="N52" s="5"/>
      <c r="O52" s="5"/>
      <c r="P52" s="5"/>
      <c r="Q52" s="5"/>
      <c r="R52" s="124"/>
      <c r="S52" s="5"/>
      <c r="T52" s="5"/>
      <c r="U52" s="5"/>
      <c r="V52" s="5"/>
      <c r="W52" s="5"/>
    </row>
    <row r="53" spans="2:23" ht="67.5" customHeight="1" x14ac:dyDescent="0.35">
      <c r="B53" s="460"/>
      <c r="C53" s="460"/>
      <c r="D53" s="460"/>
      <c r="E53" s="460"/>
      <c r="F53" s="460"/>
      <c r="G53" s="124"/>
      <c r="H53" s="124"/>
      <c r="I53" s="124"/>
      <c r="J53" s="5"/>
      <c r="K53" s="5"/>
      <c r="L53" s="5"/>
      <c r="M53" s="5"/>
      <c r="N53" s="5"/>
      <c r="O53" s="5"/>
      <c r="P53" s="5"/>
      <c r="Q53" s="5"/>
      <c r="R53" s="124"/>
      <c r="S53" s="5"/>
      <c r="T53" s="5"/>
      <c r="U53" s="5"/>
      <c r="V53" s="5"/>
      <c r="W53" s="5"/>
    </row>
    <row r="54" spans="2:23" ht="18" customHeight="1" x14ac:dyDescent="0.35">
      <c r="B54" s="460"/>
      <c r="C54" s="460"/>
      <c r="D54" s="460"/>
      <c r="E54" s="460"/>
      <c r="F54" s="460"/>
      <c r="G54" s="460"/>
      <c r="H54" s="460"/>
      <c r="I54" s="460"/>
      <c r="J54" s="124"/>
      <c r="K54" s="12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2:23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2:23" ht="21" x14ac:dyDescent="0.35">
      <c r="B56" s="460"/>
      <c r="C56" s="460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  <c r="O56" s="5"/>
      <c r="P56" s="5"/>
      <c r="Q56" s="5"/>
      <c r="R56" s="124"/>
      <c r="S56" s="5"/>
      <c r="T56" s="5"/>
      <c r="U56" s="5"/>
      <c r="V56" s="5"/>
      <c r="W56" s="5"/>
    </row>
    <row r="57" spans="2:23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2:23" ht="21" x14ac:dyDescent="0.35">
      <c r="B58" s="460"/>
      <c r="C58" s="460"/>
      <c r="D58" s="460"/>
      <c r="E58" s="460"/>
      <c r="F58" s="460"/>
      <c r="G58" s="460"/>
      <c r="H58" s="460"/>
      <c r="I58" s="460"/>
      <c r="J58" s="124"/>
      <c r="K58" s="124"/>
      <c r="L58" s="5"/>
      <c r="M58" s="5"/>
      <c r="N58" s="5"/>
      <c r="O58" s="5"/>
      <c r="P58" s="5"/>
      <c r="Q58" s="5"/>
      <c r="R58" s="124"/>
      <c r="S58" s="124"/>
      <c r="T58" s="138"/>
      <c r="U58" s="124"/>
      <c r="V58" s="138"/>
      <c r="W58" s="5"/>
    </row>
    <row r="59" spans="2:23" ht="15.75" customHeight="1" x14ac:dyDescent="0.35">
      <c r="B59" s="460"/>
      <c r="C59" s="460"/>
      <c r="D59" s="460"/>
      <c r="E59" s="460"/>
      <c r="F59" s="460"/>
      <c r="G59" s="460"/>
      <c r="H59" s="460"/>
      <c r="I59" s="460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2:23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2:23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2:23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2:23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</sheetData>
  <mergeCells count="67">
    <mergeCell ref="B11:C11"/>
    <mergeCell ref="B1:F1"/>
    <mergeCell ref="O1:W1"/>
    <mergeCell ref="B2:W2"/>
    <mergeCell ref="B4:C7"/>
    <mergeCell ref="D4:O5"/>
    <mergeCell ref="P4:R7"/>
    <mergeCell ref="S4:W7"/>
    <mergeCell ref="D6:F7"/>
    <mergeCell ref="G6:I7"/>
    <mergeCell ref="J6:L7"/>
    <mergeCell ref="M6:O7"/>
    <mergeCell ref="B8:W8"/>
    <mergeCell ref="B9:C9"/>
    <mergeCell ref="B10:C10"/>
    <mergeCell ref="B23:C23"/>
    <mergeCell ref="B12:C12"/>
    <mergeCell ref="B13:W13"/>
    <mergeCell ref="B14:C14"/>
    <mergeCell ref="B15:C15"/>
    <mergeCell ref="B16:C16"/>
    <mergeCell ref="B17:W17"/>
    <mergeCell ref="B18:C18"/>
    <mergeCell ref="B19:C19"/>
    <mergeCell ref="B20:C20"/>
    <mergeCell ref="B21:W21"/>
    <mergeCell ref="B22:C22"/>
    <mergeCell ref="B35:C35"/>
    <mergeCell ref="B24:C24"/>
    <mergeCell ref="B25:W25"/>
    <mergeCell ref="B26:C26"/>
    <mergeCell ref="B27:C27"/>
    <mergeCell ref="B28:C28"/>
    <mergeCell ref="B29:W29"/>
    <mergeCell ref="B30:C30"/>
    <mergeCell ref="B31:C31"/>
    <mergeCell ref="B32:C32"/>
    <mergeCell ref="B33:W33"/>
    <mergeCell ref="B34:C34"/>
    <mergeCell ref="B47:I47"/>
    <mergeCell ref="B48:C48"/>
    <mergeCell ref="B49:C49"/>
    <mergeCell ref="D49:E49"/>
    <mergeCell ref="F49:G49"/>
    <mergeCell ref="B41:W41"/>
    <mergeCell ref="B42:C42"/>
    <mergeCell ref="B43:C43"/>
    <mergeCell ref="B44:C44"/>
    <mergeCell ref="B46:C46"/>
    <mergeCell ref="B36:C36"/>
    <mergeCell ref="B37:W37"/>
    <mergeCell ref="B38:C38"/>
    <mergeCell ref="B39:C39"/>
    <mergeCell ref="B40:C40"/>
    <mergeCell ref="B59:I59"/>
    <mergeCell ref="B50:I50"/>
    <mergeCell ref="B52:F52"/>
    <mergeCell ref="B53:F53"/>
    <mergeCell ref="B54:I54"/>
    <mergeCell ref="B56:C56"/>
    <mergeCell ref="B58:I58"/>
    <mergeCell ref="R49:S49"/>
    <mergeCell ref="H49:I49"/>
    <mergeCell ref="J49:K49"/>
    <mergeCell ref="L49:M49"/>
    <mergeCell ref="N49:O49"/>
    <mergeCell ref="P49:Q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topLeftCell="B1" zoomScale="40" zoomScaleNormal="40" workbookViewId="0">
      <selection activeCell="W44" sqref="W44"/>
    </sheetView>
  </sheetViews>
  <sheetFormatPr defaultRowHeight="15" x14ac:dyDescent="0.25"/>
  <cols>
    <col min="1" max="1" width="9.28515625" customWidth="1"/>
    <col min="3" max="3" width="43" customWidth="1"/>
    <col min="4" max="4" width="23.85546875" customWidth="1"/>
    <col min="5" max="5" width="27.42578125" customWidth="1"/>
    <col min="6" max="6" width="26.42578125" customWidth="1"/>
    <col min="7" max="7" width="22.5703125" customWidth="1"/>
    <col min="8" max="8" width="28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6.42578125" customWidth="1"/>
    <col min="16" max="16" width="23.5703125" customWidth="1"/>
    <col min="17" max="17" width="28.7109375" customWidth="1"/>
    <col min="18" max="18" width="26.85546875" customWidth="1"/>
    <col min="19" max="19" width="21.7109375" customWidth="1"/>
    <col min="20" max="20" width="28.7109375" customWidth="1"/>
    <col min="21" max="21" width="25.7109375" customWidth="1"/>
    <col min="22" max="22" width="23.42578125" customWidth="1"/>
    <col min="23" max="23" width="40.85546875" customWidth="1"/>
    <col min="24" max="24" width="31.28515625" customWidth="1"/>
    <col min="26" max="26" width="14.140625" customWidth="1"/>
  </cols>
  <sheetData>
    <row r="1" spans="1:26" ht="54" customHeight="1" x14ac:dyDescent="0.65">
      <c r="B1" s="396"/>
      <c r="C1" s="396"/>
      <c r="D1" s="396"/>
      <c r="E1" s="396"/>
      <c r="F1" s="396"/>
      <c r="O1" s="397" t="s">
        <v>29</v>
      </c>
      <c r="P1" s="397"/>
      <c r="Q1" s="397"/>
      <c r="R1" s="397"/>
      <c r="S1" s="397"/>
      <c r="T1" s="397"/>
      <c r="U1" s="397"/>
      <c r="V1" s="397"/>
      <c r="W1" s="397"/>
      <c r="X1" s="397"/>
      <c r="Y1" s="9"/>
      <c r="Z1" s="9"/>
    </row>
    <row r="2" spans="1:26" ht="46.5" customHeight="1" x14ac:dyDescent="0.6">
      <c r="A2" s="11"/>
      <c r="B2" s="398" t="s">
        <v>49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</row>
    <row r="3" spans="1:26" ht="23.25" customHeight="1" thickBot="1" x14ac:dyDescent="0.5">
      <c r="A3" s="11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6" ht="15.75" customHeight="1" x14ac:dyDescent="0.35">
      <c r="A4" s="11"/>
      <c r="B4" s="399" t="s">
        <v>4</v>
      </c>
      <c r="C4" s="400"/>
      <c r="D4" s="399" t="s">
        <v>1</v>
      </c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6"/>
      <c r="P4" s="399" t="s">
        <v>2</v>
      </c>
      <c r="Q4" s="405"/>
      <c r="R4" s="406"/>
      <c r="S4" s="419" t="s">
        <v>3</v>
      </c>
      <c r="T4" s="405"/>
      <c r="U4" s="405"/>
      <c r="V4" s="421" t="s">
        <v>0</v>
      </c>
      <c r="W4" s="422"/>
      <c r="X4" s="423"/>
    </row>
    <row r="5" spans="1:26" ht="24" customHeight="1" thickBot="1" x14ac:dyDescent="0.4">
      <c r="A5" s="11"/>
      <c r="B5" s="401"/>
      <c r="C5" s="402"/>
      <c r="D5" s="407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9"/>
      <c r="P5" s="410"/>
      <c r="Q5" s="411"/>
      <c r="R5" s="412"/>
      <c r="S5" s="410"/>
      <c r="T5" s="420"/>
      <c r="U5" s="411"/>
      <c r="V5" s="424"/>
      <c r="W5" s="425"/>
      <c r="X5" s="426"/>
    </row>
    <row r="6" spans="1:26" ht="21.75" customHeight="1" x14ac:dyDescent="0.35">
      <c r="A6" s="11"/>
      <c r="B6" s="401"/>
      <c r="C6" s="402"/>
      <c r="D6" s="419" t="s">
        <v>12</v>
      </c>
      <c r="E6" s="405"/>
      <c r="F6" s="406"/>
      <c r="G6" s="419" t="s">
        <v>13</v>
      </c>
      <c r="H6" s="405"/>
      <c r="I6" s="406"/>
      <c r="J6" s="419" t="s">
        <v>14</v>
      </c>
      <c r="K6" s="430"/>
      <c r="L6" s="431"/>
      <c r="M6" s="419" t="s">
        <v>15</v>
      </c>
      <c r="N6" s="435"/>
      <c r="O6" s="436"/>
      <c r="P6" s="413"/>
      <c r="Q6" s="414"/>
      <c r="R6" s="415"/>
      <c r="S6" s="410"/>
      <c r="T6" s="420"/>
      <c r="U6" s="411"/>
      <c r="V6" s="424"/>
      <c r="W6" s="425"/>
      <c r="X6" s="426"/>
    </row>
    <row r="7" spans="1:26" ht="10.5" customHeight="1" thickBot="1" x14ac:dyDescent="0.4">
      <c r="A7" s="11"/>
      <c r="B7" s="403"/>
      <c r="C7" s="404"/>
      <c r="D7" s="407"/>
      <c r="E7" s="408"/>
      <c r="F7" s="409"/>
      <c r="G7" s="407"/>
      <c r="H7" s="408"/>
      <c r="I7" s="409"/>
      <c r="J7" s="432"/>
      <c r="K7" s="433"/>
      <c r="L7" s="434"/>
      <c r="M7" s="437"/>
      <c r="N7" s="438"/>
      <c r="O7" s="439"/>
      <c r="P7" s="416"/>
      <c r="Q7" s="417"/>
      <c r="R7" s="418"/>
      <c r="S7" s="407"/>
      <c r="T7" s="408"/>
      <c r="U7" s="408"/>
      <c r="V7" s="427"/>
      <c r="W7" s="428"/>
      <c r="X7" s="429"/>
    </row>
    <row r="8" spans="1:26" s="1" customFormat="1" ht="33.75" customHeight="1" thickBot="1" x14ac:dyDescent="0.35">
      <c r="A8" s="12"/>
      <c r="B8" s="440" t="s">
        <v>5</v>
      </c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441"/>
      <c r="R8" s="441"/>
      <c r="S8" s="441"/>
      <c r="T8" s="441"/>
      <c r="U8" s="441"/>
      <c r="V8" s="441"/>
      <c r="W8" s="441"/>
      <c r="X8" s="442"/>
    </row>
    <row r="9" spans="1:26" s="1" customFormat="1" ht="78.75" customHeight="1" thickBot="1" x14ac:dyDescent="0.35">
      <c r="A9" s="12"/>
      <c r="B9" s="443"/>
      <c r="C9" s="444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48</v>
      </c>
      <c r="X9" s="70" t="s">
        <v>19</v>
      </c>
    </row>
    <row r="10" spans="1:26" s="1" customFormat="1" ht="60.75" customHeight="1" thickBot="1" x14ac:dyDescent="0.35">
      <c r="A10" s="12"/>
      <c r="B10" s="394" t="s">
        <v>20</v>
      </c>
      <c r="C10" s="395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58.5" customHeight="1" thickBot="1" x14ac:dyDescent="0.35">
      <c r="A11" s="12"/>
      <c r="B11" s="394" t="s">
        <v>23</v>
      </c>
      <c r="C11" s="395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445" t="s">
        <v>22</v>
      </c>
      <c r="C12" s="446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47" t="s">
        <v>28</v>
      </c>
      <c r="C13" s="448"/>
      <c r="D13" s="449"/>
      <c r="E13" s="449"/>
      <c r="F13" s="449"/>
      <c r="G13" s="450"/>
      <c r="H13" s="450"/>
      <c r="I13" s="450"/>
      <c r="J13" s="450"/>
      <c r="K13" s="450"/>
      <c r="L13" s="450"/>
      <c r="M13" s="450"/>
      <c r="N13" s="450"/>
      <c r="O13" s="450"/>
      <c r="P13" s="450"/>
      <c r="Q13" s="450"/>
      <c r="R13" s="450"/>
      <c r="S13" s="450"/>
      <c r="T13" s="450"/>
      <c r="U13" s="450"/>
      <c r="V13" s="448"/>
      <c r="W13" s="448"/>
      <c r="X13" s="451"/>
    </row>
    <row r="14" spans="1:26" s="1" customFormat="1" ht="59.25" customHeight="1" thickBot="1" x14ac:dyDescent="0.35">
      <c r="A14" s="12"/>
      <c r="B14" s="394" t="s">
        <v>20</v>
      </c>
      <c r="C14" s="395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394" t="s">
        <v>23</v>
      </c>
      <c r="C15" s="395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445" t="s">
        <v>22</v>
      </c>
      <c r="C16" s="446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47" t="s">
        <v>6</v>
      </c>
      <c r="C17" s="448"/>
      <c r="D17" s="449"/>
      <c r="E17" s="449"/>
      <c r="F17" s="449"/>
      <c r="G17" s="448"/>
      <c r="H17" s="448"/>
      <c r="I17" s="448"/>
      <c r="J17" s="448"/>
      <c r="K17" s="448"/>
      <c r="L17" s="448"/>
      <c r="M17" s="448"/>
      <c r="N17" s="448"/>
      <c r="O17" s="448"/>
      <c r="P17" s="448"/>
      <c r="Q17" s="448"/>
      <c r="R17" s="448"/>
      <c r="S17" s="448"/>
      <c r="T17" s="448"/>
      <c r="U17" s="448"/>
      <c r="V17" s="448"/>
      <c r="W17" s="448"/>
      <c r="X17" s="451"/>
    </row>
    <row r="18" spans="1:24" s="1" customFormat="1" ht="59.25" customHeight="1" thickBot="1" x14ac:dyDescent="0.35">
      <c r="A18" s="12"/>
      <c r="B18" s="394" t="s">
        <v>20</v>
      </c>
      <c r="C18" s="395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394" t="s">
        <v>23</v>
      </c>
      <c r="C19" s="395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445" t="s">
        <v>22</v>
      </c>
      <c r="C20" s="446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47" t="s">
        <v>7</v>
      </c>
      <c r="C21" s="448"/>
      <c r="D21" s="449"/>
      <c r="E21" s="449"/>
      <c r="F21" s="449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  <c r="V21" s="448"/>
      <c r="W21" s="448"/>
      <c r="X21" s="451"/>
    </row>
    <row r="22" spans="1:24" s="1" customFormat="1" ht="62.25" customHeight="1" thickBot="1" x14ac:dyDescent="0.35">
      <c r="A22" s="12"/>
      <c r="B22" s="394" t="s">
        <v>20</v>
      </c>
      <c r="C22" s="395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394" t="s">
        <v>23</v>
      </c>
      <c r="C23" s="395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445" t="s">
        <v>22</v>
      </c>
      <c r="C24" s="446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47" t="s">
        <v>8</v>
      </c>
      <c r="C25" s="448"/>
      <c r="D25" s="449"/>
      <c r="E25" s="449"/>
      <c r="F25" s="449"/>
      <c r="G25" s="448"/>
      <c r="H25" s="448"/>
      <c r="I25" s="448"/>
      <c r="J25" s="448"/>
      <c r="K25" s="448"/>
      <c r="L25" s="448"/>
      <c r="M25" s="448"/>
      <c r="N25" s="448"/>
      <c r="O25" s="448"/>
      <c r="P25" s="448"/>
      <c r="Q25" s="448"/>
      <c r="R25" s="448"/>
      <c r="S25" s="448"/>
      <c r="T25" s="448"/>
      <c r="U25" s="448"/>
      <c r="V25" s="448"/>
      <c r="W25" s="448"/>
      <c r="X25" s="451"/>
    </row>
    <row r="26" spans="1:24" s="1" customFormat="1" ht="63" customHeight="1" thickBot="1" x14ac:dyDescent="0.35">
      <c r="A26" s="12"/>
      <c r="B26" s="394" t="s">
        <v>20</v>
      </c>
      <c r="C26" s="395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394" t="s">
        <v>23</v>
      </c>
      <c r="C27" s="395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445" t="s">
        <v>22</v>
      </c>
      <c r="C28" s="446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47" t="s">
        <v>9</v>
      </c>
      <c r="C29" s="448"/>
      <c r="D29" s="450"/>
      <c r="E29" s="450"/>
      <c r="F29" s="450"/>
      <c r="G29" s="448"/>
      <c r="H29" s="448"/>
      <c r="I29" s="448"/>
      <c r="J29" s="448"/>
      <c r="K29" s="448"/>
      <c r="L29" s="448"/>
      <c r="M29" s="448"/>
      <c r="N29" s="448"/>
      <c r="O29" s="448"/>
      <c r="P29" s="448"/>
      <c r="Q29" s="448"/>
      <c r="R29" s="448"/>
      <c r="S29" s="448"/>
      <c r="T29" s="448"/>
      <c r="U29" s="448"/>
      <c r="V29" s="448"/>
      <c r="W29" s="448"/>
      <c r="X29" s="451"/>
    </row>
    <row r="30" spans="1:24" s="1" customFormat="1" ht="59.25" customHeight="1" thickBot="1" x14ac:dyDescent="0.35">
      <c r="A30" s="12"/>
      <c r="B30" s="394" t="s">
        <v>20</v>
      </c>
      <c r="C30" s="452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394" t="s">
        <v>23</v>
      </c>
      <c r="C31" s="395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445" t="s">
        <v>22</v>
      </c>
      <c r="C32" s="446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6" s="3" customFormat="1" ht="33.75" customHeight="1" thickBot="1" x14ac:dyDescent="0.4">
      <c r="A33" s="15"/>
      <c r="B33" s="447" t="s">
        <v>10</v>
      </c>
      <c r="C33" s="448"/>
      <c r="D33" s="448"/>
      <c r="E33" s="448"/>
      <c r="F33" s="448"/>
      <c r="G33" s="448"/>
      <c r="H33" s="448"/>
      <c r="I33" s="448"/>
      <c r="J33" s="448"/>
      <c r="K33" s="448"/>
      <c r="L33" s="448"/>
      <c r="M33" s="448"/>
      <c r="N33" s="448"/>
      <c r="O33" s="448"/>
      <c r="P33" s="448"/>
      <c r="Q33" s="448"/>
      <c r="R33" s="448"/>
      <c r="S33" s="448"/>
      <c r="T33" s="448"/>
      <c r="U33" s="448"/>
      <c r="V33" s="448"/>
      <c r="W33" s="448"/>
      <c r="X33" s="451"/>
    </row>
    <row r="34" spans="1:26" s="1" customFormat="1" ht="60.75" customHeight="1" thickBot="1" x14ac:dyDescent="0.35">
      <c r="A34" s="12"/>
      <c r="B34" s="394" t="s">
        <v>20</v>
      </c>
      <c r="C34" s="452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6" s="1" customFormat="1" ht="59.25" customHeight="1" thickBot="1" x14ac:dyDescent="0.35">
      <c r="A35" s="12"/>
      <c r="B35" s="394" t="s">
        <v>23</v>
      </c>
      <c r="C35" s="395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6" s="1" customFormat="1" ht="59.25" customHeight="1" thickBot="1" x14ac:dyDescent="0.35">
      <c r="A36" s="12"/>
      <c r="B36" s="445" t="s">
        <v>22</v>
      </c>
      <c r="C36" s="446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6" s="3" customFormat="1" ht="35.25" customHeight="1" thickBot="1" x14ac:dyDescent="0.4">
      <c r="A37" s="15"/>
      <c r="B37" s="447" t="s">
        <v>11</v>
      </c>
      <c r="C37" s="448"/>
      <c r="D37" s="448"/>
      <c r="E37" s="448"/>
      <c r="F37" s="448"/>
      <c r="G37" s="448"/>
      <c r="H37" s="448"/>
      <c r="I37" s="448"/>
      <c r="J37" s="448"/>
      <c r="K37" s="448"/>
      <c r="L37" s="448"/>
      <c r="M37" s="448"/>
      <c r="N37" s="448"/>
      <c r="O37" s="448"/>
      <c r="P37" s="448"/>
      <c r="Q37" s="448"/>
      <c r="R37" s="448"/>
      <c r="S37" s="448"/>
      <c r="T37" s="448"/>
      <c r="U37" s="448"/>
      <c r="V37" s="448"/>
      <c r="W37" s="448"/>
      <c r="X37" s="451"/>
    </row>
    <row r="38" spans="1:26" s="1" customFormat="1" ht="63" customHeight="1" thickBot="1" x14ac:dyDescent="0.35">
      <c r="A38" s="12"/>
      <c r="B38" s="394" t="s">
        <v>20</v>
      </c>
      <c r="C38" s="452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>D38+G38+J38+M38+P38+S38</f>
        <v>102</v>
      </c>
      <c r="W38" s="72">
        <f>E38+H38+K38+N38+Q38+T38</f>
        <v>32</v>
      </c>
      <c r="X38" s="201">
        <f t="shared" ref="V38:X40" si="7">F38+I38+L38+O38+R38+U38</f>
        <v>5825</v>
      </c>
    </row>
    <row r="39" spans="1:26" s="1" customFormat="1" ht="59.25" customHeight="1" thickBot="1" x14ac:dyDescent="0.35">
      <c r="A39" s="12"/>
      <c r="B39" s="394" t="s">
        <v>23</v>
      </c>
      <c r="C39" s="395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6" s="1" customFormat="1" ht="60" customHeight="1" thickBot="1" x14ac:dyDescent="0.35">
      <c r="A40" s="12"/>
      <c r="B40" s="445" t="s">
        <v>22</v>
      </c>
      <c r="C40" s="446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>D40+G40+J40+M40+P40+S40</f>
        <v>475.52</v>
      </c>
      <c r="W40" s="78">
        <f t="shared" si="7"/>
        <v>170.38</v>
      </c>
      <c r="X40" s="79">
        <f t="shared" si="7"/>
        <v>34264.155999999995</v>
      </c>
    </row>
    <row r="41" spans="1:26" s="1" customFormat="1" ht="38.25" customHeight="1" thickBot="1" x14ac:dyDescent="0.35">
      <c r="A41" s="12"/>
      <c r="B41" s="440" t="s">
        <v>0</v>
      </c>
      <c r="C41" s="441"/>
      <c r="D41" s="430"/>
      <c r="E41" s="430"/>
      <c r="F41" s="430"/>
      <c r="G41" s="441"/>
      <c r="H41" s="441"/>
      <c r="I41" s="441"/>
      <c r="J41" s="441"/>
      <c r="K41" s="441"/>
      <c r="L41" s="441"/>
      <c r="M41" s="441"/>
      <c r="N41" s="441"/>
      <c r="O41" s="441"/>
      <c r="P41" s="441"/>
      <c r="Q41" s="441"/>
      <c r="R41" s="441"/>
      <c r="S41" s="441"/>
      <c r="T41" s="441"/>
      <c r="U41" s="441"/>
      <c r="V41" s="441"/>
      <c r="W41" s="441"/>
      <c r="X41" s="442"/>
    </row>
    <row r="42" spans="1:26" s="1" customFormat="1" ht="63.75" customHeight="1" thickBot="1" x14ac:dyDescent="0.35">
      <c r="A42" s="12"/>
      <c r="B42" s="454" t="s">
        <v>20</v>
      </c>
      <c r="C42" s="455"/>
      <c r="D42" s="80">
        <f>D10+D14+D18+D22+D26+D30+D34+D38</f>
        <v>65</v>
      </c>
      <c r="E42" s="81">
        <f>E10+E14+E18+E22+E26+E30+E34+E38</f>
        <v>9</v>
      </c>
      <c r="F42" s="184">
        <f>F10+F14+F18+F22+F26+F30+F34+F38</f>
        <v>4074</v>
      </c>
      <c r="G42" s="91">
        <f>G10+G14+G18+G22+G26+G30+G34+G38</f>
        <v>3</v>
      </c>
      <c r="H42" s="81">
        <f t="shared" ref="H42:Q44" si="8">H10+H14+H18+H22+H26+H30+H34+H38</f>
        <v>14</v>
      </c>
      <c r="I42" s="184">
        <f t="shared" si="8"/>
        <v>690</v>
      </c>
      <c r="J42" s="80">
        <f t="shared" ref="J42:P42" si="9">J10+J14+J18+J22+J26+J30+J34+J38</f>
        <v>8</v>
      </c>
      <c r="K42" s="81">
        <f t="shared" si="9"/>
        <v>8</v>
      </c>
      <c r="L42" s="184">
        <f t="shared" si="9"/>
        <v>638</v>
      </c>
      <c r="M42" s="80">
        <f t="shared" si="9"/>
        <v>27</v>
      </c>
      <c r="N42" s="81">
        <f t="shared" si="9"/>
        <v>14</v>
      </c>
      <c r="O42" s="184">
        <f t="shared" si="9"/>
        <v>1033</v>
      </c>
      <c r="P42" s="80">
        <f t="shared" si="9"/>
        <v>11</v>
      </c>
      <c r="Q42" s="81">
        <f t="shared" ref="Q42:U44" si="10">Q10+Q14+Q18+Q22+Q26+Q30+Q34+Q38</f>
        <v>0</v>
      </c>
      <c r="R42" s="184">
        <f t="shared" si="10"/>
        <v>402</v>
      </c>
      <c r="S42" s="80">
        <f>S10+S14+S18+S22+S26+S30+S34+S38</f>
        <v>1</v>
      </c>
      <c r="T42" s="81">
        <f>T10+T14+T18+T22+T26+T30+T34+T38</f>
        <v>0</v>
      </c>
      <c r="U42" s="184">
        <f>U10+U14+U18+U22+U26+U30+U34+U38</f>
        <v>52</v>
      </c>
      <c r="V42" s="71">
        <f>D42+G42+J42+M42+P42+S42</f>
        <v>115</v>
      </c>
      <c r="W42" s="367" t="s">
        <v>50</v>
      </c>
      <c r="X42" s="201">
        <f>F42+I42+L42+O42+R42+U42</f>
        <v>6889</v>
      </c>
      <c r="Z42" s="281"/>
    </row>
    <row r="43" spans="1:26" s="1" customFormat="1" ht="64.5" customHeight="1" thickBot="1" x14ac:dyDescent="0.35">
      <c r="A43" s="12"/>
      <c r="B43" s="454" t="s">
        <v>23</v>
      </c>
      <c r="C43" s="455"/>
      <c r="D43" s="83">
        <f t="shared" ref="D43:F44" si="11">D11+D15+D19+D23+D27+D31+D35+D39</f>
        <v>5988.42</v>
      </c>
      <c r="E43" s="84">
        <f t="shared" si="11"/>
        <v>47.19</v>
      </c>
      <c r="F43" s="85">
        <f t="shared" si="11"/>
        <v>274535.85199999996</v>
      </c>
      <c r="G43" s="92">
        <f>G11+G15+G19+G23+G27+G31+G35+G39</f>
        <v>82.47</v>
      </c>
      <c r="H43" s="84">
        <f t="shared" si="8"/>
        <v>58.2</v>
      </c>
      <c r="I43" s="85">
        <f t="shared" si="8"/>
        <v>23099.22</v>
      </c>
      <c r="J43" s="83">
        <f t="shared" si="8"/>
        <v>31.36</v>
      </c>
      <c r="K43" s="84">
        <f t="shared" si="8"/>
        <v>602.15</v>
      </c>
      <c r="L43" s="85">
        <f t="shared" si="8"/>
        <v>173362.18299999999</v>
      </c>
      <c r="M43" s="83">
        <f t="shared" si="8"/>
        <v>600.98</v>
      </c>
      <c r="N43" s="84">
        <f t="shared" si="8"/>
        <v>54.603000000000002</v>
      </c>
      <c r="O43" s="85">
        <f t="shared" si="8"/>
        <v>24646.572000000004</v>
      </c>
      <c r="P43" s="83">
        <f t="shared" si="8"/>
        <v>235.65</v>
      </c>
      <c r="Q43" s="84">
        <f t="shared" si="8"/>
        <v>0</v>
      </c>
      <c r="R43" s="85">
        <f t="shared" si="10"/>
        <v>16619.144999999997</v>
      </c>
      <c r="S43" s="83">
        <f t="shared" si="10"/>
        <v>232.7</v>
      </c>
      <c r="T43" s="84">
        <f t="shared" si="10"/>
        <v>0</v>
      </c>
      <c r="U43" s="85">
        <f t="shared" si="10"/>
        <v>1662.1100000000001</v>
      </c>
      <c r="V43" s="74">
        <f t="shared" ref="V43:X44" si="12">D43+G43+J43+M43+P43+S43</f>
        <v>7171.579999999999</v>
      </c>
      <c r="W43" s="75" t="s">
        <v>51</v>
      </c>
      <c r="X43" s="76">
        <f>F43+I43+L43+O43+R43+U43</f>
        <v>513925.08199999988</v>
      </c>
    </row>
    <row r="44" spans="1:26" s="1" customFormat="1" ht="86.25" customHeight="1" thickBot="1" x14ac:dyDescent="0.35">
      <c r="A44" s="12"/>
      <c r="B44" s="454" t="s">
        <v>22</v>
      </c>
      <c r="C44" s="455"/>
      <c r="D44" s="86">
        <f t="shared" si="11"/>
        <v>12921.69</v>
      </c>
      <c r="E44" s="87">
        <f t="shared" si="11"/>
        <v>61.88</v>
      </c>
      <c r="F44" s="88">
        <f t="shared" si="11"/>
        <v>774175.6</v>
      </c>
      <c r="G44" s="93">
        <f>G12+G16+G20+G24+G28+G32+G36+G40</f>
        <v>56.61</v>
      </c>
      <c r="H44" s="87">
        <f t="shared" si="8"/>
        <v>90.8</v>
      </c>
      <c r="I44" s="88">
        <f t="shared" si="8"/>
        <v>108012.65000000001</v>
      </c>
      <c r="J44" s="86">
        <f t="shared" si="8"/>
        <v>36</v>
      </c>
      <c r="K44" s="87">
        <f t="shared" si="8"/>
        <v>1637.0879999999997</v>
      </c>
      <c r="L44" s="88">
        <f t="shared" si="8"/>
        <v>438329.83200000005</v>
      </c>
      <c r="M44" s="86">
        <f t="shared" si="8"/>
        <v>852.44999999999993</v>
      </c>
      <c r="N44" s="87">
        <f t="shared" si="8"/>
        <v>64.099999999999994</v>
      </c>
      <c r="O44" s="88">
        <f t="shared" si="8"/>
        <v>61620.585999999996</v>
      </c>
      <c r="P44" s="86">
        <f t="shared" si="8"/>
        <v>707.26499999999999</v>
      </c>
      <c r="Q44" s="87">
        <f t="shared" si="8"/>
        <v>0</v>
      </c>
      <c r="R44" s="88">
        <f t="shared" si="10"/>
        <v>56221.252999999997</v>
      </c>
      <c r="S44" s="86">
        <f t="shared" si="10"/>
        <v>477.07</v>
      </c>
      <c r="T44" s="87">
        <f t="shared" si="10"/>
        <v>0</v>
      </c>
      <c r="U44" s="88">
        <f t="shared" si="10"/>
        <v>6145.134</v>
      </c>
      <c r="V44" s="77">
        <f t="shared" si="12"/>
        <v>15051.085000000001</v>
      </c>
      <c r="W44" s="78" t="s">
        <v>52</v>
      </c>
      <c r="X44" s="79">
        <f t="shared" si="12"/>
        <v>1444505.0549999999</v>
      </c>
    </row>
    <row r="45" spans="1:26" ht="78.75" customHeight="1" x14ac:dyDescent="0.65">
      <c r="B45" s="461"/>
      <c r="C45" s="461"/>
      <c r="D45" s="461"/>
      <c r="E45" s="461"/>
      <c r="F45" s="461"/>
      <c r="G45" s="461"/>
      <c r="H45" s="461"/>
      <c r="I45" s="461"/>
      <c r="J45" s="461"/>
      <c r="K45" s="461"/>
      <c r="L45" s="461"/>
      <c r="M45" s="461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6" ht="21" x14ac:dyDescent="0.35">
      <c r="B46" s="460"/>
      <c r="C46" s="460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5"/>
      <c r="T46" s="5"/>
      <c r="U46" s="5"/>
      <c r="V46" s="5"/>
      <c r="W46" s="5"/>
      <c r="X46" s="5"/>
    </row>
    <row r="47" spans="1:26" ht="19.5" customHeight="1" x14ac:dyDescent="0.35">
      <c r="B47" s="460"/>
      <c r="C47" s="460"/>
      <c r="D47" s="460"/>
      <c r="E47" s="460"/>
      <c r="F47" s="460"/>
      <c r="G47" s="460"/>
      <c r="H47" s="460"/>
      <c r="I47" s="460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5"/>
      <c r="V47" s="5"/>
      <c r="W47" s="5"/>
      <c r="X47" s="5"/>
    </row>
    <row r="48" spans="1:26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ht="21" x14ac:dyDescent="0.35">
      <c r="B49" s="460"/>
      <c r="C49" s="460"/>
      <c r="D49" s="460"/>
      <c r="E49" s="460"/>
      <c r="F49" s="460"/>
      <c r="G49" s="267"/>
      <c r="H49" s="267"/>
      <c r="I49" s="267"/>
      <c r="J49" s="5"/>
      <c r="K49" s="5"/>
      <c r="L49" s="5"/>
      <c r="M49" s="5"/>
      <c r="N49" s="5"/>
      <c r="O49" s="5"/>
      <c r="P49" s="5"/>
      <c r="Q49" s="5"/>
      <c r="R49" s="267"/>
      <c r="S49" s="5"/>
      <c r="T49" s="5"/>
      <c r="U49" s="5"/>
      <c r="V49" s="5"/>
      <c r="W49" s="5"/>
      <c r="X49" s="5"/>
    </row>
    <row r="50" spans="2:24" ht="17.25" customHeight="1" x14ac:dyDescent="0.35">
      <c r="B50" s="460"/>
      <c r="C50" s="460"/>
      <c r="D50" s="460"/>
      <c r="E50" s="460"/>
      <c r="F50" s="460"/>
      <c r="G50" s="460"/>
      <c r="H50" s="460"/>
      <c r="I50" s="460"/>
      <c r="J50" s="5"/>
      <c r="K50" s="5"/>
      <c r="L50" s="5"/>
      <c r="M50" s="5"/>
      <c r="N50" s="5"/>
      <c r="O50" s="5"/>
      <c r="P50" s="5"/>
      <c r="Q50" s="5"/>
      <c r="R50" s="267"/>
      <c r="S50" s="5"/>
      <c r="T50" s="5"/>
      <c r="U50" s="5"/>
      <c r="V50" s="5"/>
      <c r="W50" s="5"/>
      <c r="X50" s="5"/>
    </row>
    <row r="51" spans="2:24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21" x14ac:dyDescent="0.35">
      <c r="B52" s="460"/>
      <c r="C52" s="460"/>
      <c r="D52" s="460"/>
      <c r="E52" s="460"/>
      <c r="F52" s="460"/>
      <c r="G52" s="267"/>
      <c r="H52" s="267"/>
      <c r="I52" s="267"/>
      <c r="J52" s="5"/>
      <c r="K52" s="5"/>
      <c r="L52" s="5"/>
      <c r="M52" s="5"/>
      <c r="N52" s="5"/>
      <c r="O52" s="5"/>
      <c r="P52" s="5"/>
      <c r="Q52" s="5"/>
      <c r="R52" s="267"/>
      <c r="S52" s="5"/>
      <c r="T52" s="5"/>
      <c r="U52" s="5"/>
      <c r="V52" s="5"/>
      <c r="W52" s="5"/>
      <c r="X52" s="5"/>
    </row>
    <row r="53" spans="2:24" ht="21" x14ac:dyDescent="0.35">
      <c r="B53" s="460"/>
      <c r="C53" s="460"/>
      <c r="D53" s="460"/>
      <c r="E53" s="460"/>
      <c r="F53" s="460"/>
      <c r="G53" s="267"/>
      <c r="H53" s="267"/>
      <c r="I53" s="267"/>
      <c r="J53" s="5"/>
      <c r="K53" s="5"/>
      <c r="L53" s="5"/>
      <c r="M53" s="5"/>
      <c r="N53" s="5"/>
      <c r="O53" s="5"/>
      <c r="P53" s="5"/>
      <c r="Q53" s="5"/>
      <c r="R53" s="267"/>
      <c r="S53" s="5"/>
      <c r="T53" s="5"/>
      <c r="U53" s="5"/>
      <c r="V53" s="5"/>
      <c r="W53" s="5"/>
      <c r="X53" s="5"/>
    </row>
    <row r="54" spans="2:24" ht="18" customHeight="1" x14ac:dyDescent="0.35">
      <c r="B54" s="460"/>
      <c r="C54" s="460"/>
      <c r="D54" s="460"/>
      <c r="E54" s="460"/>
      <c r="F54" s="460"/>
      <c r="G54" s="460"/>
      <c r="H54" s="460"/>
      <c r="I54" s="460"/>
      <c r="J54" s="267"/>
      <c r="K54" s="267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2:24" ht="21" x14ac:dyDescent="0.35"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2:24" ht="21" x14ac:dyDescent="0.35">
      <c r="B56" s="460"/>
      <c r="C56" s="460"/>
      <c r="D56" s="267"/>
      <c r="E56" s="267"/>
      <c r="F56" s="267"/>
      <c r="G56" s="267"/>
      <c r="H56" s="267"/>
      <c r="I56" s="5"/>
      <c r="J56" s="5"/>
      <c r="K56" s="5"/>
      <c r="L56" s="5"/>
      <c r="M56" s="5"/>
      <c r="N56" s="5"/>
      <c r="O56" s="5"/>
      <c r="P56" s="5"/>
      <c r="Q56" s="5"/>
      <c r="R56" s="267"/>
      <c r="S56" s="5"/>
      <c r="T56" s="5"/>
      <c r="U56" s="5"/>
      <c r="V56" s="5"/>
      <c r="W56" s="5"/>
      <c r="X56" s="5"/>
    </row>
    <row r="57" spans="2:2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2:24" ht="21" x14ac:dyDescent="0.35">
      <c r="B58" s="460"/>
      <c r="C58" s="460"/>
      <c r="D58" s="460"/>
      <c r="E58" s="460"/>
      <c r="F58" s="460"/>
      <c r="G58" s="460"/>
      <c r="H58" s="460"/>
      <c r="I58" s="460"/>
      <c r="J58" s="267"/>
      <c r="K58" s="267"/>
      <c r="L58" s="5"/>
      <c r="M58" s="5"/>
      <c r="N58" s="5"/>
      <c r="O58" s="5"/>
      <c r="P58" s="5"/>
      <c r="Q58" s="5"/>
      <c r="R58" s="267"/>
      <c r="S58" s="267"/>
      <c r="T58" s="267"/>
      <c r="U58" s="5"/>
      <c r="V58" s="5"/>
      <c r="W58" s="5"/>
      <c r="X58" s="5"/>
    </row>
    <row r="59" spans="2:24" ht="15.75" customHeight="1" x14ac:dyDescent="0.35">
      <c r="B59" s="460"/>
      <c r="C59" s="460"/>
      <c r="D59" s="460"/>
      <c r="E59" s="460"/>
      <c r="F59" s="460"/>
      <c r="G59" s="460"/>
      <c r="H59" s="460"/>
      <c r="I59" s="460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2:2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0"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B17:X17"/>
    <mergeCell ref="J6:L7"/>
    <mergeCell ref="M6:O7"/>
    <mergeCell ref="B8:X8"/>
    <mergeCell ref="B9:C9"/>
    <mergeCell ref="B10:C10"/>
    <mergeCell ref="B11:C11"/>
    <mergeCell ref="B12:C12"/>
    <mergeCell ref="B13:X13"/>
    <mergeCell ref="B14:C14"/>
    <mergeCell ref="B15:C15"/>
    <mergeCell ref="B16:C16"/>
    <mergeCell ref="B29:X29"/>
    <mergeCell ref="B18:C18"/>
    <mergeCell ref="B19:C19"/>
    <mergeCell ref="B20:C20"/>
    <mergeCell ref="B21:X21"/>
    <mergeCell ref="B22:C22"/>
    <mergeCell ref="B23:C23"/>
    <mergeCell ref="B24:C24"/>
    <mergeCell ref="B25:X25"/>
    <mergeCell ref="B26:C26"/>
    <mergeCell ref="B27:C27"/>
    <mergeCell ref="B28:C28"/>
    <mergeCell ref="B41:X41"/>
    <mergeCell ref="B30:C30"/>
    <mergeCell ref="B31:C31"/>
    <mergeCell ref="B32:C32"/>
    <mergeCell ref="B33:X33"/>
    <mergeCell ref="B34:C34"/>
    <mergeCell ref="B35:C35"/>
    <mergeCell ref="B36:C36"/>
    <mergeCell ref="B37:X37"/>
    <mergeCell ref="B38:C38"/>
    <mergeCell ref="B39:C39"/>
    <mergeCell ref="B40:C40"/>
    <mergeCell ref="B42:C42"/>
    <mergeCell ref="B43:C43"/>
    <mergeCell ref="B44:C44"/>
    <mergeCell ref="B46:C46"/>
    <mergeCell ref="B47:I47"/>
    <mergeCell ref="B59:I59"/>
    <mergeCell ref="B45:M45"/>
    <mergeCell ref="B50:I50"/>
    <mergeCell ref="B52:F52"/>
    <mergeCell ref="B53:F53"/>
    <mergeCell ref="B54:I54"/>
    <mergeCell ref="B56:C56"/>
    <mergeCell ref="B58:I58"/>
    <mergeCell ref="B49:F49"/>
  </mergeCells>
  <conditionalFormatting sqref="D10:U12 D14:U16 D18:U20 D22:U24 D26:U28 D30:U32 D34:U36 D38:U40">
    <cfRule type="cellIs" dxfId="16" priority="1" operator="equal">
      <formula>0</formula>
    </cfRule>
  </conditionalFormatting>
  <pageMargins left="0.62992125984251968" right="0.23622047244094491" top="0.74803149606299213" bottom="0.74803149606299213" header="0.31496062992125984" footer="0.31496062992125984"/>
  <pageSetup paperSize="9" scale="1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63"/>
  <sheetViews>
    <sheetView showZeros="0" topLeftCell="B1" zoomScale="40" zoomScaleNormal="40" workbookViewId="0">
      <selection activeCell="N18" sqref="N18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4.1406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30.85546875" customWidth="1"/>
    <col min="40" max="40" width="14.140625" customWidth="1"/>
  </cols>
  <sheetData>
    <row r="1" spans="1:40" ht="54" customHeight="1" x14ac:dyDescent="0.65">
      <c r="B1" s="396"/>
      <c r="C1" s="396"/>
      <c r="D1" s="396"/>
      <c r="E1" s="396"/>
      <c r="F1" s="396"/>
      <c r="G1" s="396"/>
      <c r="H1" s="396"/>
      <c r="W1" s="469"/>
      <c r="X1" s="469"/>
      <c r="Y1" s="469"/>
      <c r="Z1" s="469"/>
      <c r="AA1" s="469"/>
      <c r="AB1" s="469"/>
      <c r="AC1" s="469"/>
      <c r="AD1" s="469"/>
      <c r="AE1" s="469"/>
      <c r="AF1" s="469"/>
      <c r="AG1" s="469"/>
      <c r="AH1" s="469"/>
      <c r="AI1" s="469"/>
      <c r="AJ1" s="469"/>
      <c r="AK1" s="469"/>
      <c r="AL1" s="469"/>
      <c r="AM1" s="9"/>
      <c r="AN1" s="9"/>
    </row>
    <row r="2" spans="1:40" ht="45" x14ac:dyDescent="0.6">
      <c r="A2" s="11"/>
      <c r="B2" s="468" t="s">
        <v>49</v>
      </c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8"/>
      <c r="AF2" s="468"/>
      <c r="AG2" s="468"/>
      <c r="AH2" s="468"/>
      <c r="AI2" s="468"/>
      <c r="AJ2" s="468"/>
      <c r="AK2" s="468"/>
      <c r="AL2" s="468"/>
    </row>
    <row r="3" spans="1:40" ht="51.75" customHeight="1" thickBot="1" x14ac:dyDescent="0.5">
      <c r="A3" s="11"/>
      <c r="B3" s="69"/>
      <c r="C3" s="69"/>
      <c r="D3" s="69"/>
      <c r="E3" s="139"/>
      <c r="F3" s="69"/>
      <c r="G3" s="139"/>
      <c r="H3" s="69"/>
      <c r="I3" s="69"/>
      <c r="J3" s="139"/>
      <c r="K3" s="69"/>
      <c r="L3" s="139"/>
      <c r="M3" s="69"/>
      <c r="N3" s="69"/>
      <c r="O3" s="139"/>
      <c r="P3" s="69"/>
      <c r="Q3" s="139"/>
      <c r="R3" s="69"/>
      <c r="S3" s="69"/>
      <c r="T3" s="139"/>
      <c r="U3" s="69"/>
      <c r="V3" s="139"/>
      <c r="W3" s="69"/>
      <c r="X3" s="69"/>
      <c r="Y3" s="139"/>
      <c r="Z3" s="69"/>
      <c r="AA3" s="139"/>
      <c r="AB3" s="69"/>
      <c r="AC3" s="69"/>
      <c r="AD3" s="139"/>
      <c r="AE3" s="69"/>
      <c r="AF3" s="139"/>
      <c r="AG3" s="69"/>
      <c r="AH3" s="69"/>
      <c r="AI3" s="139"/>
      <c r="AJ3" s="69"/>
      <c r="AK3" s="139"/>
      <c r="AL3" s="69"/>
    </row>
    <row r="4" spans="1:40" ht="15.75" customHeight="1" x14ac:dyDescent="0.35">
      <c r="A4" s="11"/>
      <c r="B4" s="399" t="s">
        <v>4</v>
      </c>
      <c r="C4" s="400"/>
      <c r="D4" s="399" t="s">
        <v>1</v>
      </c>
      <c r="E4" s="470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6"/>
      <c r="X4" s="399" t="s">
        <v>2</v>
      </c>
      <c r="Y4" s="470"/>
      <c r="Z4" s="405"/>
      <c r="AA4" s="405"/>
      <c r="AB4" s="406"/>
      <c r="AC4" s="419" t="s">
        <v>3</v>
      </c>
      <c r="AD4" s="430"/>
      <c r="AE4" s="405"/>
      <c r="AF4" s="405"/>
      <c r="AG4" s="405"/>
      <c r="AH4" s="421" t="s">
        <v>0</v>
      </c>
      <c r="AI4" s="422"/>
      <c r="AJ4" s="422"/>
      <c r="AK4" s="422"/>
      <c r="AL4" s="423"/>
    </row>
    <row r="5" spans="1:40" ht="24" customHeight="1" thickBot="1" x14ac:dyDescent="0.4">
      <c r="A5" s="11"/>
      <c r="B5" s="401"/>
      <c r="C5" s="402"/>
      <c r="D5" s="407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9"/>
      <c r="X5" s="410"/>
      <c r="Y5" s="411"/>
      <c r="Z5" s="411"/>
      <c r="AA5" s="411"/>
      <c r="AB5" s="412"/>
      <c r="AC5" s="410"/>
      <c r="AD5" s="411"/>
      <c r="AE5" s="420"/>
      <c r="AF5" s="420"/>
      <c r="AG5" s="411"/>
      <c r="AH5" s="424"/>
      <c r="AI5" s="425"/>
      <c r="AJ5" s="425"/>
      <c r="AK5" s="425"/>
      <c r="AL5" s="426"/>
    </row>
    <row r="6" spans="1:40" ht="21.75" customHeight="1" x14ac:dyDescent="0.35">
      <c r="A6" s="11"/>
      <c r="B6" s="401"/>
      <c r="C6" s="402"/>
      <c r="D6" s="419" t="s">
        <v>12</v>
      </c>
      <c r="E6" s="430"/>
      <c r="F6" s="405"/>
      <c r="G6" s="405"/>
      <c r="H6" s="406"/>
      <c r="I6" s="419" t="s">
        <v>13</v>
      </c>
      <c r="J6" s="430"/>
      <c r="K6" s="405"/>
      <c r="L6" s="405"/>
      <c r="M6" s="406"/>
      <c r="N6" s="419" t="s">
        <v>14</v>
      </c>
      <c r="O6" s="430"/>
      <c r="P6" s="430"/>
      <c r="Q6" s="430"/>
      <c r="R6" s="431"/>
      <c r="S6" s="419" t="s">
        <v>15</v>
      </c>
      <c r="T6" s="430"/>
      <c r="U6" s="435"/>
      <c r="V6" s="435"/>
      <c r="W6" s="436"/>
      <c r="X6" s="413"/>
      <c r="Y6" s="471"/>
      <c r="Z6" s="414"/>
      <c r="AA6" s="414"/>
      <c r="AB6" s="415"/>
      <c r="AC6" s="410"/>
      <c r="AD6" s="411"/>
      <c r="AE6" s="420"/>
      <c r="AF6" s="420"/>
      <c r="AG6" s="411"/>
      <c r="AH6" s="424"/>
      <c r="AI6" s="425"/>
      <c r="AJ6" s="425"/>
      <c r="AK6" s="425"/>
      <c r="AL6" s="426"/>
    </row>
    <row r="7" spans="1:40" ht="36" customHeight="1" thickBot="1" x14ac:dyDescent="0.4">
      <c r="A7" s="11"/>
      <c r="B7" s="403"/>
      <c r="C7" s="404"/>
      <c r="D7" s="407"/>
      <c r="E7" s="408"/>
      <c r="F7" s="408"/>
      <c r="G7" s="408"/>
      <c r="H7" s="409"/>
      <c r="I7" s="407"/>
      <c r="J7" s="408"/>
      <c r="K7" s="408"/>
      <c r="L7" s="408"/>
      <c r="M7" s="409"/>
      <c r="N7" s="432"/>
      <c r="O7" s="433"/>
      <c r="P7" s="433"/>
      <c r="Q7" s="433"/>
      <c r="R7" s="434"/>
      <c r="S7" s="437"/>
      <c r="T7" s="438"/>
      <c r="U7" s="438"/>
      <c r="V7" s="438"/>
      <c r="W7" s="439"/>
      <c r="X7" s="416"/>
      <c r="Y7" s="417"/>
      <c r="Z7" s="417"/>
      <c r="AA7" s="417"/>
      <c r="AB7" s="418"/>
      <c r="AC7" s="407"/>
      <c r="AD7" s="408"/>
      <c r="AE7" s="408"/>
      <c r="AF7" s="408"/>
      <c r="AG7" s="408"/>
      <c r="AH7" s="427"/>
      <c r="AI7" s="428"/>
      <c r="AJ7" s="428"/>
      <c r="AK7" s="428"/>
      <c r="AL7" s="429"/>
    </row>
    <row r="8" spans="1:40" s="1" customFormat="1" ht="33.75" customHeight="1" thickBot="1" x14ac:dyDescent="0.35">
      <c r="A8" s="12"/>
      <c r="B8" s="440" t="s">
        <v>5</v>
      </c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441"/>
      <c r="R8" s="441"/>
      <c r="S8" s="441"/>
      <c r="T8" s="441"/>
      <c r="U8" s="441"/>
      <c r="V8" s="441"/>
      <c r="W8" s="441"/>
      <c r="X8" s="441"/>
      <c r="Y8" s="441"/>
      <c r="Z8" s="441"/>
      <c r="AA8" s="441"/>
      <c r="AB8" s="441"/>
      <c r="AC8" s="441"/>
      <c r="AD8" s="441"/>
      <c r="AE8" s="441"/>
      <c r="AF8" s="441"/>
      <c r="AG8" s="441"/>
      <c r="AH8" s="441"/>
      <c r="AI8" s="441"/>
      <c r="AJ8" s="441"/>
      <c r="AK8" s="441"/>
      <c r="AL8" s="442"/>
    </row>
    <row r="9" spans="1:40" s="1" customFormat="1" ht="91.5" customHeight="1" thickBot="1" x14ac:dyDescent="0.35">
      <c r="A9" s="12"/>
      <c r="B9" s="443"/>
      <c r="C9" s="444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0.75" customHeight="1" thickBot="1" x14ac:dyDescent="0.35">
      <c r="A10" s="12"/>
      <c r="B10" s="394" t="s">
        <v>20</v>
      </c>
      <c r="C10" s="395"/>
      <c r="D10" s="23">
        <f>'Более 100 т.у.т. ЦТ'!D10+ЦТ!D10</f>
        <v>0</v>
      </c>
      <c r="E10" s="25">
        <f>'Более 100 т.у.т. ЦТ'!E10+ЦТ!E10</f>
        <v>0</v>
      </c>
      <c r="F10" s="25">
        <f>'Более 100 т.у.т. ЦТ'!F10+ЦТ!F10</f>
        <v>0</v>
      </c>
      <c r="G10" s="25">
        <f>'Более 100 т.у.т. ЦТ'!G10+ЦТ!G10</f>
        <v>0</v>
      </c>
      <c r="H10" s="26">
        <f>'Более 100 т.у.т. ЦТ'!H10+ЦТ!H10</f>
        <v>0</v>
      </c>
      <c r="I10" s="23">
        <f>'Более 100 т.у.т. ЦТ'!I10+ВТ!D10</f>
        <v>0</v>
      </c>
      <c r="J10" s="25">
        <f>'Более 100 т.у.т. ЦТ'!J10+ВТ!E10</f>
        <v>0</v>
      </c>
      <c r="K10" s="25">
        <f>'Более 100 т.у.т. ЦТ'!K10+ВТ!F10</f>
        <v>0</v>
      </c>
      <c r="L10" s="25">
        <f>'Более 100 т.у.т. ЦТ'!L10+ВТ!G10</f>
        <v>0</v>
      </c>
      <c r="M10" s="24">
        <f>'Более 100 т.у.т. ЦТ'!M10+ВТ!H10</f>
        <v>0</v>
      </c>
      <c r="N10" s="23">
        <f>'Более 100 т.у.т. ЦТ'!N10+СТ!J10</f>
        <v>0</v>
      </c>
      <c r="O10" s="25">
        <f>'Более 100 т.у.т. ЦТ'!O10+СТ!K10</f>
        <v>0</v>
      </c>
      <c r="P10" s="25">
        <f>'Более 100 т.у.т. ЦТ'!P10+СТ!L10</f>
        <v>0</v>
      </c>
      <c r="Q10" s="25">
        <f>'Более 100 т.у.т. ЦТ'!Q10+СТ!M10</f>
        <v>0</v>
      </c>
      <c r="R10" s="24">
        <f>'Более 100 т.у.т. ЦТ'!R10+СТ!N10</f>
        <v>0</v>
      </c>
      <c r="S10" s="23">
        <f>'Более 100 т.у.т. ЦТ'!S10+ЮТ!D10</f>
        <v>0</v>
      </c>
      <c r="T10" s="25">
        <f>'Более 100 т.у.т. ЦТ'!T10+ЮТ!E10</f>
        <v>0</v>
      </c>
      <c r="U10" s="25">
        <f>'Более 100 т.у.т. ЦТ'!U10+ЮТ!F10</f>
        <v>0</v>
      </c>
      <c r="V10" s="25">
        <f>'Более 100 т.у.т. ЦТ'!V10+ЮТ!G10</f>
        <v>0</v>
      </c>
      <c r="W10" s="24">
        <f>'Более 100 т.у.т. ЦТ'!W10+ЮТ!H10</f>
        <v>0</v>
      </c>
      <c r="X10" s="23">
        <f>'Более 100 т.у.т. ЦТ'!X10+ХМАО!D10</f>
        <v>0</v>
      </c>
      <c r="Y10" s="25">
        <f>'Более 100 т.у.т. ЦТ'!Y10+ХМАО!E10</f>
        <v>0</v>
      </c>
      <c r="Z10" s="25">
        <f>'Более 100 т.у.т. ЦТ'!Z10+ХМАО!F10</f>
        <v>0</v>
      </c>
      <c r="AA10" s="25">
        <f>'Более 100 т.у.т. ЦТ'!AA10+ХМАО!G10</f>
        <v>0</v>
      </c>
      <c r="AB10" s="24">
        <f>'Более 100 т.у.т. ЦТ'!AB10+ХМАО!H10</f>
        <v>0</v>
      </c>
      <c r="AC10" s="23">
        <f>'Более 100 т.у.т. ЦТ'!AC10+ЯНАО!S10</f>
        <v>0</v>
      </c>
      <c r="AD10" s="25">
        <f>'Более 100 т.у.т. ЦТ'!AD10+ЯНАО!T10</f>
        <v>0</v>
      </c>
      <c r="AE10" s="25">
        <f>'Более 100 т.у.т. ЦТ'!AE10+ЯНАО!U10</f>
        <v>0</v>
      </c>
      <c r="AF10" s="25">
        <f>'Более 100 т.у.т. ЦТ'!AF10+ЯНАО!V10</f>
        <v>0</v>
      </c>
      <c r="AG10" s="24">
        <f>'Более 100 т.у.т. ЦТ'!AG10+ЯНАО!W10</f>
        <v>0</v>
      </c>
      <c r="AH10" s="71">
        <f t="shared" ref="AH10:AL12" si="0">AC10+X10+S10+N10+I10+D10</f>
        <v>0</v>
      </c>
      <c r="AI10" s="72">
        <f t="shared" si="0"/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394" t="s">
        <v>23</v>
      </c>
      <c r="C11" s="395"/>
      <c r="D11" s="36">
        <f>'Более 100 т.у.т. ЦТ'!D11+ЦТ!D11</f>
        <v>0</v>
      </c>
      <c r="E11" s="39">
        <f>'Более 100 т.у.т. ЦТ'!E11+ЦТ!E11</f>
        <v>0</v>
      </c>
      <c r="F11" s="39">
        <f>'Более 100 т.у.т. ЦТ'!F11+ЦТ!F11</f>
        <v>0</v>
      </c>
      <c r="G11" s="39">
        <f>'Более 100 т.у.т. ЦТ'!G11+ЦТ!G11</f>
        <v>0</v>
      </c>
      <c r="H11" s="37">
        <f>'Более 100 т.у.т. ЦТ'!H11+ЦТ!H11</f>
        <v>0</v>
      </c>
      <c r="I11" s="36">
        <f>'Более 100 т.у.т. ЦТ'!I11+ВТ!D11</f>
        <v>0</v>
      </c>
      <c r="J11" s="39">
        <f>'Более 100 т.у.т. ЦТ'!J11+ВТ!E11</f>
        <v>0</v>
      </c>
      <c r="K11" s="39">
        <f>'Более 100 т.у.т. ЦТ'!K11+ВТ!F11</f>
        <v>0</v>
      </c>
      <c r="L11" s="39">
        <f>'Более 100 т.у.т. ЦТ'!L11+ВТ!G11</f>
        <v>0</v>
      </c>
      <c r="M11" s="38">
        <f>'Более 100 т.у.т. ЦТ'!M11+ВТ!H11</f>
        <v>0</v>
      </c>
      <c r="N11" s="36">
        <f>'Более 100 т.у.т. ЦТ'!N11+СТ!J11</f>
        <v>0</v>
      </c>
      <c r="O11" s="39">
        <f>'Более 100 т.у.т. ЦТ'!O11+СТ!K11</f>
        <v>0</v>
      </c>
      <c r="P11" s="39">
        <f>'Более 100 т.у.т. ЦТ'!P11+СТ!L11</f>
        <v>0</v>
      </c>
      <c r="Q11" s="39">
        <f>'Более 100 т.у.т. ЦТ'!Q11+СТ!M11</f>
        <v>0</v>
      </c>
      <c r="R11" s="38">
        <f>'Более 100 т.у.т. ЦТ'!R11+СТ!N11</f>
        <v>0</v>
      </c>
      <c r="S11" s="36">
        <f>'Более 100 т.у.т. ЦТ'!S11+ЮТ!D11</f>
        <v>0</v>
      </c>
      <c r="T11" s="39">
        <f>'Более 100 т.у.т. ЦТ'!T11+ЮТ!E11</f>
        <v>0</v>
      </c>
      <c r="U11" s="39">
        <f>'Более 100 т.у.т. ЦТ'!U11+ЮТ!F11</f>
        <v>0</v>
      </c>
      <c r="V11" s="39">
        <f>'Более 100 т.у.т. ЦТ'!V11+ЮТ!G11</f>
        <v>0</v>
      </c>
      <c r="W11" s="38">
        <f>'Более 100 т.у.т. ЦТ'!W11+ЮТ!H11</f>
        <v>0</v>
      </c>
      <c r="X11" s="36">
        <f>'Более 100 т.у.т. ЦТ'!X11+ХМАО!D11</f>
        <v>0</v>
      </c>
      <c r="Y11" s="39">
        <f>'Более 100 т.у.т. ЦТ'!Y11+ХМАО!E11</f>
        <v>0</v>
      </c>
      <c r="Z11" s="39">
        <f>'Более 100 т.у.т. ЦТ'!Z11+ХМАО!F11</f>
        <v>0</v>
      </c>
      <c r="AA11" s="39">
        <f>'Более 100 т.у.т. ЦТ'!AA11+ХМАО!G11</f>
        <v>0</v>
      </c>
      <c r="AB11" s="38">
        <f>'Более 100 т.у.т. ЦТ'!AB11+ХМАО!H11</f>
        <v>0</v>
      </c>
      <c r="AC11" s="36">
        <f>'Более 100 т.у.т. ЦТ'!AC11+ЯНАО!S11</f>
        <v>0</v>
      </c>
      <c r="AD11" s="39">
        <f>'Более 100 т.у.т. ЦТ'!AD11+ЯНАО!T11</f>
        <v>0</v>
      </c>
      <c r="AE11" s="39">
        <f>'Более 100 т.у.т. ЦТ'!AE11+ЯНАО!U11</f>
        <v>0</v>
      </c>
      <c r="AF11" s="39">
        <f>'Более 100 т.у.т. ЦТ'!AF11+ЯНАО!V11</f>
        <v>0</v>
      </c>
      <c r="AG11" s="38">
        <f>'Более 100 т.у.т. ЦТ'!AG11+ЯНАО!W11</f>
        <v>0</v>
      </c>
      <c r="AH11" s="74">
        <f t="shared" si="0"/>
        <v>0</v>
      </c>
      <c r="AI11" s="75">
        <f t="shared" si="0"/>
        <v>0</v>
      </c>
      <c r="AJ11" s="75">
        <f t="shared" si="0"/>
        <v>0</v>
      </c>
      <c r="AK11" s="75">
        <f t="shared" si="0"/>
        <v>0</v>
      </c>
      <c r="AL11" s="76">
        <f t="shared" si="0"/>
        <v>0</v>
      </c>
    </row>
    <row r="12" spans="1:40" s="1" customFormat="1" ht="90.75" customHeight="1" thickBot="1" x14ac:dyDescent="0.35">
      <c r="A12" s="12"/>
      <c r="B12" s="445" t="s">
        <v>22</v>
      </c>
      <c r="C12" s="446"/>
      <c r="D12" s="45">
        <f>'Более 100 т.у.т. ЦТ'!D12+ЦТ!D12</f>
        <v>0</v>
      </c>
      <c r="E12" s="48">
        <f>'Более 100 т.у.т. ЦТ'!E12+ЦТ!E12</f>
        <v>0</v>
      </c>
      <c r="F12" s="48">
        <f>'Более 100 т.у.т. ЦТ'!F12+ЦТ!F12</f>
        <v>0</v>
      </c>
      <c r="G12" s="48">
        <f>'Более 100 т.у.т. ЦТ'!G12+ЦТ!G12</f>
        <v>0</v>
      </c>
      <c r="H12" s="46">
        <f>'Более 100 т.у.т. ЦТ'!H12+ЦТ!H12</f>
        <v>0</v>
      </c>
      <c r="I12" s="45">
        <f>'Более 100 т.у.т. ЦТ'!I12+ВТ!D12</f>
        <v>0</v>
      </c>
      <c r="J12" s="48">
        <f>'Более 100 т.у.т. ЦТ'!J12+ВТ!E12</f>
        <v>0</v>
      </c>
      <c r="K12" s="48">
        <f>'Более 100 т.у.т. ЦТ'!K12+ВТ!F12</f>
        <v>0</v>
      </c>
      <c r="L12" s="48">
        <f>'Более 100 т.у.т. ЦТ'!L12+ВТ!G12</f>
        <v>0</v>
      </c>
      <c r="M12" s="47">
        <f>'Более 100 т.у.т. ЦТ'!M12+ВТ!H12</f>
        <v>0</v>
      </c>
      <c r="N12" s="45">
        <f>'Более 100 т.у.т. ЦТ'!N12+СТ!J12</f>
        <v>0</v>
      </c>
      <c r="O12" s="48">
        <f>'Более 100 т.у.т. ЦТ'!O12+СТ!K12</f>
        <v>0</v>
      </c>
      <c r="P12" s="48">
        <f>'Более 100 т.у.т. ЦТ'!P12+СТ!L12</f>
        <v>0</v>
      </c>
      <c r="Q12" s="48">
        <f>'Более 100 т.у.т. ЦТ'!Q12+СТ!M12</f>
        <v>0</v>
      </c>
      <c r="R12" s="47">
        <f>'Более 100 т.у.т. ЦТ'!R12+СТ!N12</f>
        <v>0</v>
      </c>
      <c r="S12" s="45">
        <f>'Более 100 т.у.т. ЦТ'!S12+ЮТ!D12</f>
        <v>0</v>
      </c>
      <c r="T12" s="48">
        <f>'Более 100 т.у.т. ЦТ'!T12+ЮТ!E12</f>
        <v>0</v>
      </c>
      <c r="U12" s="48">
        <f>'Более 100 т.у.т. ЦТ'!U12+ЮТ!F12</f>
        <v>0</v>
      </c>
      <c r="V12" s="48">
        <f>'Более 100 т.у.т. ЦТ'!V12+ЮТ!G12</f>
        <v>0</v>
      </c>
      <c r="W12" s="47">
        <f>'Более 100 т.у.т. ЦТ'!W12+ЮТ!H12</f>
        <v>0</v>
      </c>
      <c r="X12" s="45">
        <f>'Более 100 т.у.т. ЦТ'!X12+ХМАО!D12</f>
        <v>0</v>
      </c>
      <c r="Y12" s="48">
        <f>'Более 100 т.у.т. ЦТ'!Y12+ХМАО!E12</f>
        <v>0</v>
      </c>
      <c r="Z12" s="48">
        <f>'Более 100 т.у.т. ЦТ'!Z12+ХМАО!F12</f>
        <v>0</v>
      </c>
      <c r="AA12" s="48">
        <f>'Более 100 т.у.т. ЦТ'!AA12+ХМАО!G12</f>
        <v>0</v>
      </c>
      <c r="AB12" s="47">
        <f>'Более 100 т.у.т. ЦТ'!AB12+ХМАО!H12</f>
        <v>0</v>
      </c>
      <c r="AC12" s="45">
        <f>'Более 100 т.у.т. ЦТ'!AC12+ЯНАО!S12</f>
        <v>0</v>
      </c>
      <c r="AD12" s="48">
        <f>'Более 100 т.у.т. ЦТ'!AD12+ЯНАО!T12</f>
        <v>0</v>
      </c>
      <c r="AE12" s="48">
        <f>'Более 100 т.у.т. ЦТ'!AE12+ЯНАО!U12</f>
        <v>0</v>
      </c>
      <c r="AF12" s="48">
        <f>'Более 100 т.у.т. ЦТ'!AF12+ЯНАО!V12</f>
        <v>0</v>
      </c>
      <c r="AG12" s="47">
        <f>'Более 100 т.у.т. ЦТ'!AG12+ЯНАО!W12</f>
        <v>0</v>
      </c>
      <c r="AH12" s="77">
        <f t="shared" si="0"/>
        <v>0</v>
      </c>
      <c r="AI12" s="78">
        <f t="shared" si="0"/>
        <v>0</v>
      </c>
      <c r="AJ12" s="78">
        <f t="shared" si="0"/>
        <v>0</v>
      </c>
      <c r="AK12" s="78">
        <f t="shared" si="0"/>
        <v>0</v>
      </c>
      <c r="AL12" s="79">
        <f t="shared" si="0"/>
        <v>0</v>
      </c>
    </row>
    <row r="13" spans="1:40" s="1" customFormat="1" ht="30" customHeight="1" thickBot="1" x14ac:dyDescent="0.35">
      <c r="A13" s="12"/>
      <c r="B13" s="447" t="s">
        <v>21</v>
      </c>
      <c r="C13" s="448"/>
      <c r="D13" s="449"/>
      <c r="E13" s="449"/>
      <c r="F13" s="449"/>
      <c r="G13" s="449"/>
      <c r="H13" s="449"/>
      <c r="I13" s="450"/>
      <c r="J13" s="450"/>
      <c r="K13" s="450"/>
      <c r="L13" s="450"/>
      <c r="M13" s="450"/>
      <c r="N13" s="450"/>
      <c r="O13" s="450"/>
      <c r="P13" s="450"/>
      <c r="Q13" s="450"/>
      <c r="R13" s="450"/>
      <c r="S13" s="450"/>
      <c r="T13" s="450"/>
      <c r="U13" s="450"/>
      <c r="V13" s="450"/>
      <c r="W13" s="450"/>
      <c r="X13" s="450"/>
      <c r="Y13" s="450"/>
      <c r="Z13" s="450"/>
      <c r="AA13" s="450"/>
      <c r="AB13" s="450"/>
      <c r="AC13" s="450"/>
      <c r="AD13" s="450"/>
      <c r="AE13" s="450"/>
      <c r="AF13" s="450"/>
      <c r="AG13" s="450"/>
      <c r="AH13" s="450"/>
      <c r="AI13" s="450"/>
      <c r="AJ13" s="450"/>
      <c r="AK13" s="450"/>
      <c r="AL13" s="472"/>
    </row>
    <row r="14" spans="1:40" s="1" customFormat="1" ht="59.25" customHeight="1" thickBot="1" x14ac:dyDescent="0.35">
      <c r="A14" s="12"/>
      <c r="B14" s="394" t="s">
        <v>20</v>
      </c>
      <c r="C14" s="395"/>
      <c r="D14" s="23">
        <f>'Более 100 т.у.т. ЦТ'!D14+ЦТ!D14</f>
        <v>0</v>
      </c>
      <c r="E14" s="25">
        <f>'Более 100 т.у.т. ЦТ'!E14+ЦТ!E14</f>
        <v>0</v>
      </c>
      <c r="F14" s="25">
        <f>'Более 100 т.у.т. ЦТ'!F14+ЦТ!F14</f>
        <v>0</v>
      </c>
      <c r="G14" s="25">
        <f>'Более 100 т.у.т. ЦТ'!G14+ЦТ!G14</f>
        <v>0</v>
      </c>
      <c r="H14" s="26">
        <f>'Более 100 т.у.т. ЦТ'!H14+ЦТ!H14</f>
        <v>0</v>
      </c>
      <c r="I14" s="23">
        <f>'Более 100 т.у.т. ЦТ'!I14+ВТ!D14</f>
        <v>0</v>
      </c>
      <c r="J14" s="25">
        <f>'Более 100 т.у.т. ЦТ'!J14+ВТ!E14</f>
        <v>0</v>
      </c>
      <c r="K14" s="25">
        <f>'Более 100 т.у.т. ЦТ'!K14+ВТ!F14</f>
        <v>0</v>
      </c>
      <c r="L14" s="25">
        <f>'Более 100 т.у.т. ЦТ'!L14+ВТ!G14</f>
        <v>0</v>
      </c>
      <c r="M14" s="24">
        <f>'Более 100 т.у.т. ЦТ'!M14+ВТ!H14</f>
        <v>0</v>
      </c>
      <c r="N14" s="23">
        <f>'Более 100 т.у.т. ЦТ'!N14+СТ!J14</f>
        <v>0</v>
      </c>
      <c r="O14" s="25">
        <f>'Более 100 т.у.т. ЦТ'!O14+СТ!K14</f>
        <v>0</v>
      </c>
      <c r="P14" s="25">
        <f>'Более 100 т.у.т. ЦТ'!P14+СТ!L14</f>
        <v>0</v>
      </c>
      <c r="Q14" s="25">
        <f>'Более 100 т.у.т. ЦТ'!Q14+СТ!M14</f>
        <v>0</v>
      </c>
      <c r="R14" s="24">
        <f>'Более 100 т.у.т. ЦТ'!R14+СТ!N14</f>
        <v>1</v>
      </c>
      <c r="S14" s="23">
        <f>'Более 100 т.у.т. ЦТ'!S14+ЮТ!D14</f>
        <v>0</v>
      </c>
      <c r="T14" s="25">
        <f>'Более 100 т.у.т. ЦТ'!T14+ЮТ!E14</f>
        <v>0</v>
      </c>
      <c r="U14" s="25">
        <f>'Более 100 т.у.т. ЦТ'!U14+ЮТ!F14</f>
        <v>0</v>
      </c>
      <c r="V14" s="25">
        <f>'Более 100 т.у.т. ЦТ'!V14+ЮТ!G14</f>
        <v>0</v>
      </c>
      <c r="W14" s="24">
        <f>'Более 100 т.у.т. ЦТ'!W14+ЮТ!H14</f>
        <v>0</v>
      </c>
      <c r="X14" s="23">
        <f>'Более 100 т.у.т. ЦТ'!X14+ХМАО!D14</f>
        <v>0</v>
      </c>
      <c r="Y14" s="25">
        <f>'Более 100 т.у.т. ЦТ'!Y14+ХМАО!E14</f>
        <v>0</v>
      </c>
      <c r="Z14" s="25">
        <f>'Более 100 т.у.т. ЦТ'!Z14+ХМАО!F14</f>
        <v>0</v>
      </c>
      <c r="AA14" s="25">
        <f>'Более 100 т.у.т. ЦТ'!AA14+ХМАО!G14</f>
        <v>0</v>
      </c>
      <c r="AB14" s="24">
        <f>'Более 100 т.у.т. ЦТ'!AB14+ХМАО!H14</f>
        <v>0</v>
      </c>
      <c r="AC14" s="23">
        <f>'Более 100 т.у.т. ЦТ'!AC14+ЯНАО!S14</f>
        <v>0</v>
      </c>
      <c r="AD14" s="25">
        <f>'Более 100 т.у.т. ЦТ'!AD14+ЯНАО!T14</f>
        <v>0</v>
      </c>
      <c r="AE14" s="25">
        <f>'Более 100 т.у.т. ЦТ'!AE14+ЯНАО!U14</f>
        <v>0</v>
      </c>
      <c r="AF14" s="25">
        <f>'Более 100 т.у.т. ЦТ'!AF14+ЯНАО!V14</f>
        <v>0</v>
      </c>
      <c r="AG14" s="24">
        <f>'Более 100 т.у.т. ЦТ'!AG14+ЯНАО!W14</f>
        <v>0</v>
      </c>
      <c r="AH14" s="71">
        <f t="shared" ref="AH14:AL16" si="1">AC14+X14+S14+N14+I14+D14</f>
        <v>0</v>
      </c>
      <c r="AI14" s="72">
        <f t="shared" si="1"/>
        <v>0</v>
      </c>
      <c r="AJ14" s="72">
        <f t="shared" si="1"/>
        <v>0</v>
      </c>
      <c r="AK14" s="72">
        <f t="shared" si="1"/>
        <v>0</v>
      </c>
      <c r="AL14" s="73">
        <f t="shared" si="1"/>
        <v>1</v>
      </c>
    </row>
    <row r="15" spans="1:40" s="1" customFormat="1" ht="58.5" customHeight="1" thickBot="1" x14ac:dyDescent="0.35">
      <c r="A15" s="12"/>
      <c r="B15" s="394" t="s">
        <v>23</v>
      </c>
      <c r="C15" s="395"/>
      <c r="D15" s="36">
        <f>'Более 100 т.у.т. ЦТ'!D15+ЦТ!D15</f>
        <v>0</v>
      </c>
      <c r="E15" s="39">
        <f>'Более 100 т.у.т. ЦТ'!E15+ЦТ!E15</f>
        <v>0</v>
      </c>
      <c r="F15" s="39">
        <f>'Более 100 т.у.т. ЦТ'!F15+ЦТ!F15</f>
        <v>0</v>
      </c>
      <c r="G15" s="39">
        <f>'Более 100 т.у.т. ЦТ'!G15+ЦТ!G15</f>
        <v>0</v>
      </c>
      <c r="H15" s="37">
        <f>'Более 100 т.у.т. ЦТ'!H15+ЦТ!H15</f>
        <v>0</v>
      </c>
      <c r="I15" s="36">
        <f>'Более 100 т.у.т. ЦТ'!I15+ВТ!D15</f>
        <v>0</v>
      </c>
      <c r="J15" s="39">
        <f>'Более 100 т.у.т. ЦТ'!J15+ВТ!E15</f>
        <v>0</v>
      </c>
      <c r="K15" s="39">
        <f>'Более 100 т.у.т. ЦТ'!K15+ВТ!F15</f>
        <v>0</v>
      </c>
      <c r="L15" s="39">
        <f>'Более 100 т.у.т. ЦТ'!L15+ВТ!G15</f>
        <v>0</v>
      </c>
      <c r="M15" s="38">
        <f>'Более 100 т.у.т. ЦТ'!M15+ВТ!H15</f>
        <v>0</v>
      </c>
      <c r="N15" s="36">
        <f>'Более 100 т.у.т. ЦТ'!N15+СТ!J15</f>
        <v>0</v>
      </c>
      <c r="O15" s="39">
        <f>'Более 100 т.у.т. ЦТ'!O15+СТ!K15</f>
        <v>0</v>
      </c>
      <c r="P15" s="39">
        <f>'Более 100 т.у.т. ЦТ'!P15+СТ!L15</f>
        <v>0</v>
      </c>
      <c r="Q15" s="39">
        <f>'Более 100 т.у.т. ЦТ'!Q15+СТ!M15</f>
        <v>0</v>
      </c>
      <c r="R15" s="38">
        <f>'Более 100 т.у.т. ЦТ'!R15+СТ!N15</f>
        <v>161000</v>
      </c>
      <c r="S15" s="36">
        <f>'Более 100 т.у.т. ЦТ'!S15+ЮТ!D15</f>
        <v>0</v>
      </c>
      <c r="T15" s="39">
        <f>'Более 100 т.у.т. ЦТ'!T15+ЮТ!E15</f>
        <v>0</v>
      </c>
      <c r="U15" s="39">
        <f>'Более 100 т.у.т. ЦТ'!U15+ЮТ!F15</f>
        <v>0</v>
      </c>
      <c r="V15" s="39">
        <f>'Более 100 т.у.т. ЦТ'!V15+ЮТ!G15</f>
        <v>0</v>
      </c>
      <c r="W15" s="38">
        <f>'Более 100 т.у.т. ЦТ'!W15+ЮТ!H15</f>
        <v>0</v>
      </c>
      <c r="X15" s="36">
        <f>'Более 100 т.у.т. ЦТ'!X15+ХМАО!D15</f>
        <v>0</v>
      </c>
      <c r="Y15" s="39">
        <f>'Более 100 т.у.т. ЦТ'!Y15+ХМАО!E15</f>
        <v>0</v>
      </c>
      <c r="Z15" s="39">
        <f>'Более 100 т.у.т. ЦТ'!Z15+ХМАО!F15</f>
        <v>0</v>
      </c>
      <c r="AA15" s="39">
        <f>'Более 100 т.у.т. ЦТ'!AA15+ХМАО!G15</f>
        <v>0</v>
      </c>
      <c r="AB15" s="38">
        <f>'Более 100 т.у.т. ЦТ'!AB15+ХМАО!H15</f>
        <v>0</v>
      </c>
      <c r="AC15" s="36">
        <f>'Более 100 т.у.т. ЦТ'!AC15+ЯНАО!S15</f>
        <v>0</v>
      </c>
      <c r="AD15" s="39">
        <f>'Более 100 т.у.т. ЦТ'!AD15+ЯНАО!T15</f>
        <v>0</v>
      </c>
      <c r="AE15" s="39">
        <f>'Более 100 т.у.т. ЦТ'!AE15+ЯНАО!U15</f>
        <v>0</v>
      </c>
      <c r="AF15" s="39">
        <f>'Более 100 т.у.т. ЦТ'!AF15+ЯНАО!V15</f>
        <v>0</v>
      </c>
      <c r="AG15" s="38">
        <f>'Более 100 т.у.т. ЦТ'!AG15+ЯНАО!W15</f>
        <v>0</v>
      </c>
      <c r="AH15" s="74">
        <f t="shared" si="1"/>
        <v>0</v>
      </c>
      <c r="AI15" s="75">
        <f t="shared" si="1"/>
        <v>0</v>
      </c>
      <c r="AJ15" s="75">
        <f t="shared" si="1"/>
        <v>0</v>
      </c>
      <c r="AK15" s="75">
        <f t="shared" si="1"/>
        <v>0</v>
      </c>
      <c r="AL15" s="76">
        <f t="shared" si="1"/>
        <v>161000</v>
      </c>
    </row>
    <row r="16" spans="1:40" s="1" customFormat="1" ht="87" customHeight="1" thickBot="1" x14ac:dyDescent="0.35">
      <c r="A16" s="12"/>
      <c r="B16" s="445" t="s">
        <v>22</v>
      </c>
      <c r="C16" s="446"/>
      <c r="D16" s="45">
        <f>'Более 100 т.у.т. ЦТ'!D16+ЦТ!D16</f>
        <v>0</v>
      </c>
      <c r="E16" s="48">
        <f>'Более 100 т.у.т. ЦТ'!E16+ЦТ!E16</f>
        <v>0</v>
      </c>
      <c r="F16" s="48">
        <f>'Более 100 т.у.т. ЦТ'!F16+ЦТ!F16</f>
        <v>0</v>
      </c>
      <c r="G16" s="48">
        <f>'Более 100 т.у.т. ЦТ'!G16+ЦТ!G16</f>
        <v>0</v>
      </c>
      <c r="H16" s="46">
        <f>'Более 100 т.у.т. ЦТ'!H16+ЦТ!H16</f>
        <v>0</v>
      </c>
      <c r="I16" s="45">
        <f>'Более 100 т.у.т. ЦТ'!I16+ВТ!D16</f>
        <v>0</v>
      </c>
      <c r="J16" s="48">
        <f>'Более 100 т.у.т. ЦТ'!J16+ВТ!E16</f>
        <v>0</v>
      </c>
      <c r="K16" s="48">
        <f>'Более 100 т.у.т. ЦТ'!K16+ВТ!F16</f>
        <v>0</v>
      </c>
      <c r="L16" s="48">
        <f>'Более 100 т.у.т. ЦТ'!L16+ВТ!G16</f>
        <v>0</v>
      </c>
      <c r="M16" s="47">
        <f>'Более 100 т.у.т. ЦТ'!M16+ВТ!H16</f>
        <v>0</v>
      </c>
      <c r="N16" s="45">
        <f>'Более 100 т.у.т. ЦТ'!N16+СТ!J16</f>
        <v>0</v>
      </c>
      <c r="O16" s="48">
        <f>'Более 100 т.у.т. ЦТ'!O16+СТ!K16</f>
        <v>0</v>
      </c>
      <c r="P16" s="48">
        <f>'Более 100 т.у.т. ЦТ'!P16+СТ!L16</f>
        <v>0</v>
      </c>
      <c r="Q16" s="48">
        <f>'Более 100 т.у.т. ЦТ'!Q16+СТ!M16</f>
        <v>0</v>
      </c>
      <c r="R16" s="47">
        <f>'Более 100 т.у.т. ЦТ'!R16+СТ!N16</f>
        <v>409100</v>
      </c>
      <c r="S16" s="45">
        <f>'Более 100 т.у.т. ЦТ'!S16+ЮТ!D16</f>
        <v>0</v>
      </c>
      <c r="T16" s="48">
        <f>'Более 100 т.у.т. ЦТ'!T16+ЮТ!E16</f>
        <v>0</v>
      </c>
      <c r="U16" s="48">
        <f>'Более 100 т.у.т. ЦТ'!U16+ЮТ!F16</f>
        <v>0</v>
      </c>
      <c r="V16" s="48">
        <f>'Более 100 т.у.т. ЦТ'!V16+ЮТ!G16</f>
        <v>0</v>
      </c>
      <c r="W16" s="47">
        <f>'Более 100 т.у.т. ЦТ'!W16+ЮТ!H16</f>
        <v>0</v>
      </c>
      <c r="X16" s="45">
        <f>'Более 100 т.у.т. ЦТ'!X16+ХМАО!D16</f>
        <v>0</v>
      </c>
      <c r="Y16" s="48">
        <f>'Более 100 т.у.т. ЦТ'!Y16+ХМАО!E16</f>
        <v>0</v>
      </c>
      <c r="Z16" s="48">
        <f>'Более 100 т.у.т. ЦТ'!Z16+ХМАО!F16</f>
        <v>0</v>
      </c>
      <c r="AA16" s="48">
        <f>'Более 100 т.у.т. ЦТ'!AA16+ХМАО!G16</f>
        <v>0</v>
      </c>
      <c r="AB16" s="47">
        <f>'Более 100 т.у.т. ЦТ'!AB16+ХМАО!H16</f>
        <v>0</v>
      </c>
      <c r="AC16" s="45">
        <f>'Более 100 т.у.т. ЦТ'!AC16+ЯНАО!S16</f>
        <v>0</v>
      </c>
      <c r="AD16" s="48">
        <f>'Более 100 т.у.т. ЦТ'!AD16+ЯНАО!T16</f>
        <v>0</v>
      </c>
      <c r="AE16" s="48">
        <f>'Более 100 т.у.т. ЦТ'!AE16+ЯНАО!U16</f>
        <v>0</v>
      </c>
      <c r="AF16" s="48">
        <f>'Более 100 т.у.т. ЦТ'!AF16+ЯНАО!V16</f>
        <v>0</v>
      </c>
      <c r="AG16" s="47">
        <f>'Более 100 т.у.т. ЦТ'!AG16+ЯНАО!W16</f>
        <v>0</v>
      </c>
      <c r="AH16" s="77">
        <f t="shared" si="1"/>
        <v>0</v>
      </c>
      <c r="AI16" s="78">
        <f t="shared" si="1"/>
        <v>0</v>
      </c>
      <c r="AJ16" s="78">
        <f t="shared" si="1"/>
        <v>0</v>
      </c>
      <c r="AK16" s="78">
        <f t="shared" si="1"/>
        <v>0</v>
      </c>
      <c r="AL16" s="79">
        <f t="shared" si="1"/>
        <v>409100</v>
      </c>
    </row>
    <row r="17" spans="1:38" s="1" customFormat="1" ht="30" customHeight="1" thickBot="1" x14ac:dyDescent="0.35">
      <c r="A17" s="12"/>
      <c r="B17" s="447" t="s">
        <v>6</v>
      </c>
      <c r="C17" s="448"/>
      <c r="D17" s="449"/>
      <c r="E17" s="449"/>
      <c r="F17" s="449"/>
      <c r="G17" s="449"/>
      <c r="H17" s="449"/>
      <c r="I17" s="448"/>
      <c r="J17" s="448"/>
      <c r="K17" s="448"/>
      <c r="L17" s="448"/>
      <c r="M17" s="448"/>
      <c r="N17" s="448"/>
      <c r="O17" s="448"/>
      <c r="P17" s="448"/>
      <c r="Q17" s="448"/>
      <c r="R17" s="448"/>
      <c r="S17" s="448"/>
      <c r="T17" s="448"/>
      <c r="U17" s="448"/>
      <c r="V17" s="448"/>
      <c r="W17" s="448"/>
      <c r="X17" s="448"/>
      <c r="Y17" s="448"/>
      <c r="Z17" s="448"/>
      <c r="AA17" s="448"/>
      <c r="AB17" s="448"/>
      <c r="AC17" s="448"/>
      <c r="AD17" s="448"/>
      <c r="AE17" s="448"/>
      <c r="AF17" s="448"/>
      <c r="AG17" s="448"/>
      <c r="AH17" s="448"/>
      <c r="AI17" s="448"/>
      <c r="AJ17" s="448"/>
      <c r="AK17" s="448"/>
      <c r="AL17" s="451"/>
    </row>
    <row r="18" spans="1:38" s="1" customFormat="1" ht="59.25" customHeight="1" thickBot="1" x14ac:dyDescent="0.35">
      <c r="A18" s="12"/>
      <c r="B18" s="394" t="s">
        <v>20</v>
      </c>
      <c r="C18" s="395"/>
      <c r="D18" s="23">
        <f>'Более 100 т.у.т. ЦТ'!D18+ЦТ!D18</f>
        <v>0</v>
      </c>
      <c r="E18" s="25">
        <f>'Более 100 т.у.т. ЦТ'!E18+ЦТ!E18</f>
        <v>0</v>
      </c>
      <c r="F18" s="25">
        <f>'Более 100 т.у.т. ЦТ'!F18+ЦТ!F18</f>
        <v>0</v>
      </c>
      <c r="G18" s="25">
        <f>'Более 100 т.у.т. ЦТ'!G18+ЦТ!G18</f>
        <v>0</v>
      </c>
      <c r="H18" s="26">
        <f>'Более 100 т.у.т. ЦТ'!H18+ЦТ!H18</f>
        <v>13</v>
      </c>
      <c r="I18" s="23">
        <f>'Более 100 т.у.т. ЦТ'!I18+ВТ!D18</f>
        <v>0</v>
      </c>
      <c r="J18" s="25">
        <f>'Более 100 т.у.т. ЦТ'!J18+ВТ!E18</f>
        <v>0</v>
      </c>
      <c r="K18" s="25">
        <f>'Более 100 т.у.т. ЦТ'!K18+ВТ!F18</f>
        <v>0</v>
      </c>
      <c r="L18" s="25">
        <f>'Более 100 т.у.т. ЦТ'!L18+ВТ!G18</f>
        <v>0</v>
      </c>
      <c r="M18" s="24">
        <f>'Более 100 т.у.т. ЦТ'!M18+ВТ!H18</f>
        <v>2</v>
      </c>
      <c r="N18" s="23">
        <f>'Более 100 т.у.т. ЦТ'!N18+СТ!J18</f>
        <v>0</v>
      </c>
      <c r="O18" s="25">
        <f>'Более 100 т.у.т. ЦТ'!O18+СТ!K18</f>
        <v>0</v>
      </c>
      <c r="P18" s="25">
        <f>'Более 100 т.у.т. ЦТ'!P18+СТ!L18</f>
        <v>0</v>
      </c>
      <c r="Q18" s="25">
        <f>'Более 100 т.у.т. ЦТ'!Q18+СТ!M18</f>
        <v>0</v>
      </c>
      <c r="R18" s="24">
        <f>'Более 100 т.у.т. ЦТ'!R18+СТ!N18</f>
        <v>0</v>
      </c>
      <c r="S18" s="23">
        <f>'Более 100 т.у.т. ЦТ'!S18+ЮТ!D18</f>
        <v>0</v>
      </c>
      <c r="T18" s="25">
        <f>'Более 100 т.у.т. ЦТ'!T18+ЮТ!E18</f>
        <v>0</v>
      </c>
      <c r="U18" s="25">
        <f>'Более 100 т.у.т. ЦТ'!U18+ЮТ!F18</f>
        <v>0</v>
      </c>
      <c r="V18" s="25">
        <f>'Более 100 т.у.т. ЦТ'!V18+ЮТ!G18</f>
        <v>0</v>
      </c>
      <c r="W18" s="24">
        <f>'Более 100 т.у.т. ЦТ'!W18+ЮТ!H18</f>
        <v>1</v>
      </c>
      <c r="X18" s="23">
        <f>'Более 100 т.у.т. ЦТ'!X18+ХМАО!D18</f>
        <v>0</v>
      </c>
      <c r="Y18" s="25">
        <f>'Более 100 т.у.т. ЦТ'!Y18+ХМАО!E18</f>
        <v>0</v>
      </c>
      <c r="Z18" s="25">
        <f>'Более 100 т.у.т. ЦТ'!Z18+ХМАО!F18</f>
        <v>0</v>
      </c>
      <c r="AA18" s="25">
        <f>'Более 100 т.у.т. ЦТ'!AA18+ХМАО!G18</f>
        <v>0</v>
      </c>
      <c r="AB18" s="24">
        <f>'Более 100 т.у.т. ЦТ'!AB18+ХМАО!H18</f>
        <v>2</v>
      </c>
      <c r="AC18" s="23">
        <f>'Более 100 т.у.т. ЦТ'!AC18+ЯНАО!S18</f>
        <v>0</v>
      </c>
      <c r="AD18" s="25">
        <f>'Более 100 т.у.т. ЦТ'!AD18+ЯНАО!T18</f>
        <v>0</v>
      </c>
      <c r="AE18" s="25">
        <f>'Более 100 т.у.т. ЦТ'!AE18+ЯНАО!U18</f>
        <v>0</v>
      </c>
      <c r="AF18" s="25">
        <f>'Более 100 т.у.т. ЦТ'!AF18+ЯНАО!V18</f>
        <v>0</v>
      </c>
      <c r="AG18" s="24">
        <f>'Более 100 т.у.т. ЦТ'!AG18+ЯНАО!W18</f>
        <v>0</v>
      </c>
      <c r="AH18" s="71">
        <f t="shared" ref="AH18:AL20" si="2">AC18+X18+S18+N18+I18+D18</f>
        <v>0</v>
      </c>
      <c r="AI18" s="72">
        <f t="shared" si="2"/>
        <v>0</v>
      </c>
      <c r="AJ18" s="72">
        <f t="shared" si="2"/>
        <v>0</v>
      </c>
      <c r="AK18" s="72">
        <f t="shared" si="2"/>
        <v>0</v>
      </c>
      <c r="AL18" s="73">
        <f t="shared" si="2"/>
        <v>18</v>
      </c>
    </row>
    <row r="19" spans="1:38" s="1" customFormat="1" ht="59.25" customHeight="1" thickBot="1" x14ac:dyDescent="0.35">
      <c r="A19" s="12"/>
      <c r="B19" s="394" t="s">
        <v>23</v>
      </c>
      <c r="C19" s="395"/>
      <c r="D19" s="36">
        <f>'Более 100 т.у.т. ЦТ'!D19+ЦТ!D19</f>
        <v>0</v>
      </c>
      <c r="E19" s="39">
        <f>'Более 100 т.у.т. ЦТ'!E19+ЦТ!E19</f>
        <v>0</v>
      </c>
      <c r="F19" s="39">
        <f>'Более 100 т.у.т. ЦТ'!F19+ЦТ!F19</f>
        <v>0</v>
      </c>
      <c r="G19" s="39">
        <f>'Более 100 т.у.т. ЦТ'!G19+ЦТ!G19</f>
        <v>0</v>
      </c>
      <c r="H19" s="37">
        <f>'Более 100 т.у.т. ЦТ'!H19+ЦТ!H19</f>
        <v>96595.3</v>
      </c>
      <c r="I19" s="36">
        <f>'Более 100 т.у.т. ЦТ'!I19+ВТ!D19</f>
        <v>0</v>
      </c>
      <c r="J19" s="39">
        <f>'Более 100 т.у.т. ЦТ'!J19+ВТ!E19</f>
        <v>0</v>
      </c>
      <c r="K19" s="39">
        <f>'Более 100 т.у.т. ЦТ'!K19+ВТ!F19</f>
        <v>0</v>
      </c>
      <c r="L19" s="39">
        <f>'Более 100 т.у.т. ЦТ'!L19+ВТ!G19</f>
        <v>0</v>
      </c>
      <c r="M19" s="38">
        <f>'Более 100 т.у.т. ЦТ'!M19+ВТ!H19</f>
        <v>17069.12</v>
      </c>
      <c r="N19" s="36">
        <f>'Более 100 т.у.т. ЦТ'!N19+СТ!J19</f>
        <v>0</v>
      </c>
      <c r="O19" s="39">
        <f>'Более 100 т.у.т. ЦТ'!O19+СТ!K19</f>
        <v>0</v>
      </c>
      <c r="P19" s="39">
        <f>'Более 100 т.у.т. ЦТ'!P19+СТ!L19</f>
        <v>0</v>
      </c>
      <c r="Q19" s="39">
        <f>'Более 100 т.у.т. ЦТ'!Q19+СТ!M19</f>
        <v>0</v>
      </c>
      <c r="R19" s="38">
        <f>'Более 100 т.у.т. ЦТ'!R19+СТ!N19</f>
        <v>0</v>
      </c>
      <c r="S19" s="36">
        <f>'Более 100 т.у.т. ЦТ'!S19+ЮТ!D19</f>
        <v>0</v>
      </c>
      <c r="T19" s="39">
        <f>'Более 100 т.у.т. ЦТ'!T19+ЮТ!E19</f>
        <v>0</v>
      </c>
      <c r="U19" s="39">
        <f>'Более 100 т.у.т. ЦТ'!U19+ЮТ!F19</f>
        <v>0</v>
      </c>
      <c r="V19" s="39">
        <f>'Более 100 т.у.т. ЦТ'!V19+ЮТ!G19</f>
        <v>0</v>
      </c>
      <c r="W19" s="38">
        <f>'Более 100 т.у.т. ЦТ'!W19+ЮТ!H19</f>
        <v>7010</v>
      </c>
      <c r="X19" s="36">
        <f>'Более 100 т.у.т. ЦТ'!X19+ХМАО!D19</f>
        <v>0</v>
      </c>
      <c r="Y19" s="39">
        <f>'Более 100 т.у.т. ЦТ'!Y19+ХМАО!E19</f>
        <v>0</v>
      </c>
      <c r="Z19" s="39">
        <f>'Более 100 т.у.т. ЦТ'!Z19+ХМАО!F19</f>
        <v>0</v>
      </c>
      <c r="AA19" s="39">
        <f>'Более 100 т.у.т. ЦТ'!AA19+ХМАО!G19</f>
        <v>0</v>
      </c>
      <c r="AB19" s="38">
        <f>'Более 100 т.у.т. ЦТ'!AB19+ХМАО!H19</f>
        <v>7798.26</v>
      </c>
      <c r="AC19" s="36">
        <f>'Более 100 т.у.т. ЦТ'!AC19+ЯНАО!S19</f>
        <v>0</v>
      </c>
      <c r="AD19" s="39">
        <f>'Более 100 т.у.т. ЦТ'!AD19+ЯНАО!T19</f>
        <v>0</v>
      </c>
      <c r="AE19" s="39">
        <f>'Более 100 т.у.т. ЦТ'!AE19+ЯНАО!U19</f>
        <v>0</v>
      </c>
      <c r="AF19" s="39">
        <f>'Более 100 т.у.т. ЦТ'!AF19+ЯНАО!V19</f>
        <v>0</v>
      </c>
      <c r="AG19" s="38">
        <f>'Более 100 т.у.т. ЦТ'!AG19+ЯНАО!W19</f>
        <v>0</v>
      </c>
      <c r="AH19" s="74">
        <f t="shared" si="2"/>
        <v>0</v>
      </c>
      <c r="AI19" s="75">
        <f t="shared" si="2"/>
        <v>0</v>
      </c>
      <c r="AJ19" s="75">
        <f t="shared" si="2"/>
        <v>0</v>
      </c>
      <c r="AK19" s="75">
        <f t="shared" si="2"/>
        <v>0</v>
      </c>
      <c r="AL19" s="76">
        <f t="shared" si="2"/>
        <v>128472.68</v>
      </c>
    </row>
    <row r="20" spans="1:38" s="1" customFormat="1" ht="84" customHeight="1" thickBot="1" x14ac:dyDescent="0.35">
      <c r="A20" s="12"/>
      <c r="B20" s="445" t="s">
        <v>22</v>
      </c>
      <c r="C20" s="446"/>
      <c r="D20" s="45">
        <f>'Более 100 т.у.т. ЦТ'!D20+ЦТ!D20</f>
        <v>0</v>
      </c>
      <c r="E20" s="48">
        <f>'Более 100 т.у.т. ЦТ'!E20+ЦТ!E20</f>
        <v>0</v>
      </c>
      <c r="F20" s="48">
        <f>'Более 100 т.у.т. ЦТ'!F20+ЦТ!F20</f>
        <v>0</v>
      </c>
      <c r="G20" s="48">
        <f>'Более 100 т.у.т. ЦТ'!G20+ЦТ!G20</f>
        <v>0</v>
      </c>
      <c r="H20" s="46">
        <f>'Более 100 т.у.т. ЦТ'!H20+ЦТ!H20</f>
        <v>306627.22000000003</v>
      </c>
      <c r="I20" s="45">
        <f>'Более 100 т.у.т. ЦТ'!I20+ВТ!D20</f>
        <v>0</v>
      </c>
      <c r="J20" s="48">
        <f>'Более 100 т.у.т. ЦТ'!J20+ВТ!E20</f>
        <v>0</v>
      </c>
      <c r="K20" s="48">
        <f>'Более 100 т.у.т. ЦТ'!K20+ВТ!F20</f>
        <v>0</v>
      </c>
      <c r="L20" s="48">
        <f>'Более 100 т.у.т. ЦТ'!L20+ВТ!G20</f>
        <v>0</v>
      </c>
      <c r="M20" s="47">
        <f>'Более 100 т.у.т. ЦТ'!M20+ВТ!H20</f>
        <v>91874.240000000005</v>
      </c>
      <c r="N20" s="45">
        <f>'Более 100 т.у.т. ЦТ'!N20+СТ!J20</f>
        <v>0</v>
      </c>
      <c r="O20" s="48">
        <f>'Более 100 т.у.т. ЦТ'!O20+СТ!K20</f>
        <v>0</v>
      </c>
      <c r="P20" s="48">
        <f>'Более 100 т.у.т. ЦТ'!P20+СТ!L20</f>
        <v>0</v>
      </c>
      <c r="Q20" s="48">
        <f>'Более 100 т.у.т. ЦТ'!Q20+СТ!M20</f>
        <v>0</v>
      </c>
      <c r="R20" s="47">
        <f>'Более 100 т.у.т. ЦТ'!R20+СТ!N20</f>
        <v>0</v>
      </c>
      <c r="S20" s="45">
        <f>'Более 100 т.у.т. ЦТ'!S20+ЮТ!D20</f>
        <v>0</v>
      </c>
      <c r="T20" s="48">
        <f>'Более 100 т.у.т. ЦТ'!T20+ЮТ!E20</f>
        <v>0</v>
      </c>
      <c r="U20" s="48">
        <f>'Более 100 т.у.т. ЦТ'!U20+ЮТ!F20</f>
        <v>0</v>
      </c>
      <c r="V20" s="48">
        <f>'Более 100 т.у.т. ЦТ'!V20+ЮТ!G20</f>
        <v>0</v>
      </c>
      <c r="W20" s="47">
        <f>'Более 100 т.у.т. ЦТ'!W20+ЮТ!H20</f>
        <v>20720</v>
      </c>
      <c r="X20" s="45">
        <f>'Более 100 т.у.т. ЦТ'!X20+ХМАО!D20</f>
        <v>0</v>
      </c>
      <c r="Y20" s="48">
        <f>'Более 100 т.у.т. ЦТ'!Y20+ХМАО!E20</f>
        <v>0</v>
      </c>
      <c r="Z20" s="48">
        <f>'Более 100 т.у.т. ЦТ'!Z20+ХМАО!F20</f>
        <v>0</v>
      </c>
      <c r="AA20" s="48">
        <f>'Более 100 т.у.т. ЦТ'!AA20+ХМАО!G20</f>
        <v>0</v>
      </c>
      <c r="AB20" s="47">
        <f>'Более 100 т.у.т. ЦТ'!AB20+ХМАО!H20</f>
        <v>31948.33</v>
      </c>
      <c r="AC20" s="45">
        <f>'Более 100 т.у.т. ЦТ'!AC20+ЯНАО!S20</f>
        <v>0</v>
      </c>
      <c r="AD20" s="48">
        <f>'Более 100 т.у.т. ЦТ'!AD20+ЯНАО!T20</f>
        <v>0</v>
      </c>
      <c r="AE20" s="48">
        <f>'Более 100 т.у.т. ЦТ'!AE20+ЯНАО!U20</f>
        <v>0</v>
      </c>
      <c r="AF20" s="48">
        <f>'Более 100 т.у.т. ЦТ'!AF20+ЯНАО!V20</f>
        <v>0</v>
      </c>
      <c r="AG20" s="47">
        <f>'Более 100 т.у.т. ЦТ'!AG20+ЯНАО!W20</f>
        <v>0</v>
      </c>
      <c r="AH20" s="77">
        <f t="shared" si="2"/>
        <v>0</v>
      </c>
      <c r="AI20" s="78">
        <f t="shared" si="2"/>
        <v>0</v>
      </c>
      <c r="AJ20" s="78">
        <f t="shared" si="2"/>
        <v>0</v>
      </c>
      <c r="AK20" s="78">
        <f t="shared" si="2"/>
        <v>0</v>
      </c>
      <c r="AL20" s="79">
        <f t="shared" si="2"/>
        <v>451169.79000000004</v>
      </c>
    </row>
    <row r="21" spans="1:38" s="4" customFormat="1" ht="29.25" customHeight="1" thickBot="1" x14ac:dyDescent="0.35">
      <c r="A21" s="13"/>
      <c r="B21" s="447" t="s">
        <v>7</v>
      </c>
      <c r="C21" s="448"/>
      <c r="D21" s="449"/>
      <c r="E21" s="449"/>
      <c r="F21" s="449"/>
      <c r="G21" s="449"/>
      <c r="H21" s="449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  <c r="V21" s="448"/>
      <c r="W21" s="448"/>
      <c r="X21" s="448"/>
      <c r="Y21" s="448"/>
      <c r="Z21" s="448"/>
      <c r="AA21" s="448"/>
      <c r="AB21" s="448"/>
      <c r="AC21" s="448"/>
      <c r="AD21" s="448"/>
      <c r="AE21" s="448"/>
      <c r="AF21" s="448"/>
      <c r="AG21" s="448"/>
      <c r="AH21" s="448"/>
      <c r="AI21" s="448"/>
      <c r="AJ21" s="448"/>
      <c r="AK21" s="448"/>
      <c r="AL21" s="451"/>
    </row>
    <row r="22" spans="1:38" s="4" customFormat="1" ht="62.25" customHeight="1" thickBot="1" x14ac:dyDescent="0.35">
      <c r="A22" s="13"/>
      <c r="B22" s="462" t="s">
        <v>20</v>
      </c>
      <c r="C22" s="463"/>
      <c r="D22" s="260">
        <f>'Более 100 т.у.т. ЦТ'!D22+ЦТ!D22</f>
        <v>2</v>
      </c>
      <c r="E22" s="261">
        <f>'Более 100 т.у.т. ЦТ'!E22+ЦТ!E22</f>
        <v>5</v>
      </c>
      <c r="F22" s="261">
        <f>'Более 100 т.у.т. ЦТ'!F22+ЦТ!F22</f>
        <v>0</v>
      </c>
      <c r="G22" s="261">
        <f>'Более 100 т.у.т. ЦТ'!G22+ЦТ!G22</f>
        <v>0</v>
      </c>
      <c r="H22" s="244">
        <f>'Более 100 т.у.т. ЦТ'!H22+ЦТ!H22</f>
        <v>109</v>
      </c>
      <c r="I22" s="260">
        <f>'Более 100 т.у.т. ЦТ'!I22+ВТ!D22</f>
        <v>0</v>
      </c>
      <c r="J22" s="261">
        <f>'Более 100 т.у.т. ЦТ'!J22+ВТ!E22</f>
        <v>0</v>
      </c>
      <c r="K22" s="261">
        <f>'Более 100 т.у.т. ЦТ'!K22+ВТ!F22</f>
        <v>0</v>
      </c>
      <c r="L22" s="261">
        <f>'Более 100 т.у.т. ЦТ'!L22+ВТ!G22</f>
        <v>0</v>
      </c>
      <c r="M22" s="244">
        <f>'Более 100 т.у.т. ЦТ'!M22+ВТ!H22</f>
        <v>3</v>
      </c>
      <c r="N22" s="260">
        <f>'Более 100 т.у.т. ЦТ'!N22+СТ!J22</f>
        <v>0</v>
      </c>
      <c r="O22" s="261">
        <f>'Более 100 т.у.т. ЦТ'!O22+СТ!K22</f>
        <v>0</v>
      </c>
      <c r="P22" s="261">
        <f>'Более 100 т.у.т. ЦТ'!P22+СТ!L22</f>
        <v>1</v>
      </c>
      <c r="Q22" s="261">
        <f>'Более 100 т.у.т. ЦТ'!Q22+СТ!M22</f>
        <v>1</v>
      </c>
      <c r="R22" s="262">
        <f>'Более 100 т.у.т. ЦТ'!R22+СТ!N22</f>
        <v>5</v>
      </c>
      <c r="S22" s="260">
        <f>'Более 100 т.у.т. ЦТ'!S22+ЮТ!D22</f>
        <v>0</v>
      </c>
      <c r="T22" s="261">
        <f>'Более 100 т.у.т. ЦТ'!T22+ЮТ!E22</f>
        <v>1</v>
      </c>
      <c r="U22" s="261">
        <f>'Более 100 т.у.т. ЦТ'!U22+ЮТ!F22</f>
        <v>0</v>
      </c>
      <c r="V22" s="261">
        <f>'Более 100 т.у.т. ЦТ'!V22+ЮТ!G22</f>
        <v>0</v>
      </c>
      <c r="W22" s="262">
        <f>'Более 100 т.у.т. ЦТ'!W22+ЮТ!H22</f>
        <v>9</v>
      </c>
      <c r="X22" s="260">
        <f>'Более 100 т.у.т. ЦТ'!X22+ХМАО!D22</f>
        <v>0</v>
      </c>
      <c r="Y22" s="261">
        <f>'Более 100 т.у.т. ЦТ'!Y22+ХМАО!E22</f>
        <v>0</v>
      </c>
      <c r="Z22" s="261">
        <f>'Более 100 т.у.т. ЦТ'!Z22+ХМАО!F22</f>
        <v>0</v>
      </c>
      <c r="AA22" s="261">
        <f>'Более 100 т.у.т. ЦТ'!AA22+ХМАО!G22</f>
        <v>0</v>
      </c>
      <c r="AB22" s="262">
        <f>'Более 100 т.у.т. ЦТ'!AB22+ХМАО!H22</f>
        <v>7</v>
      </c>
      <c r="AC22" s="260">
        <f>'Более 100 т.у.т. ЦТ'!AC22+ЯНАО!S22</f>
        <v>0</v>
      </c>
      <c r="AD22" s="261">
        <f>'Более 100 т.у.т. ЦТ'!AD22+ЯНАО!T22</f>
        <v>0</v>
      </c>
      <c r="AE22" s="261">
        <f>'Более 100 т.у.т. ЦТ'!AE22+ЯНАО!U22</f>
        <v>0</v>
      </c>
      <c r="AF22" s="261">
        <f>'Более 100 т.у.т. ЦТ'!AF22+ЯНАО!V22</f>
        <v>0</v>
      </c>
      <c r="AG22" s="262">
        <f>'Более 100 т.у.т. ЦТ'!AG22+ЯНАО!W22</f>
        <v>1</v>
      </c>
      <c r="AH22" s="71">
        <f t="shared" ref="AH22:AL24" si="3">AC22+X22+S22+N22+I22+D22</f>
        <v>2</v>
      </c>
      <c r="AI22" s="72">
        <f t="shared" si="3"/>
        <v>6</v>
      </c>
      <c r="AJ22" s="72">
        <f t="shared" si="3"/>
        <v>1</v>
      </c>
      <c r="AK22" s="72">
        <f t="shared" si="3"/>
        <v>1</v>
      </c>
      <c r="AL22" s="73">
        <f t="shared" si="3"/>
        <v>134</v>
      </c>
    </row>
    <row r="23" spans="1:38" s="4" customFormat="1" ht="59.25" customHeight="1" thickBot="1" x14ac:dyDescent="0.35">
      <c r="A23" s="13"/>
      <c r="B23" s="462" t="s">
        <v>23</v>
      </c>
      <c r="C23" s="463"/>
      <c r="D23" s="263">
        <f>'Более 100 т.у.т. ЦТ'!D23+ЦТ!D23</f>
        <v>5517.76</v>
      </c>
      <c r="E23" s="338">
        <f>'Более 100 т.у.т. ЦТ'!E23+ЦТ!E23</f>
        <v>8247.75</v>
      </c>
      <c r="F23" s="264">
        <f>'Более 100 т.у.т. ЦТ'!F23+ЦТ!F23</f>
        <v>0</v>
      </c>
      <c r="G23" s="264">
        <f>'Более 100 т.у.т. ЦТ'!G23+ЦТ!G23</f>
        <v>0</v>
      </c>
      <c r="H23" s="245">
        <f>'Более 100 т.у.т. ЦТ'!H23+ЦТ!H23</f>
        <v>125781.53399999999</v>
      </c>
      <c r="I23" s="263">
        <f>'Более 100 т.у.т. ЦТ'!I23+ВТ!D23</f>
        <v>0</v>
      </c>
      <c r="J23" s="264">
        <f>'Более 100 т.у.т. ЦТ'!J23+ВТ!E23</f>
        <v>0</v>
      </c>
      <c r="K23" s="264">
        <f>'Более 100 т.у.т. ЦТ'!K23+ВТ!F23</f>
        <v>0</v>
      </c>
      <c r="L23" s="264">
        <f>'Более 100 т.у.т. ЦТ'!L23+ВТ!G23</f>
        <v>0</v>
      </c>
      <c r="M23" s="245">
        <f>'Более 100 т.у.т. ЦТ'!M23+ВТ!H23</f>
        <v>1174.4100000000001</v>
      </c>
      <c r="N23" s="263">
        <f>'Более 100 т.у.т. ЦТ'!N23+СТ!J23</f>
        <v>0</v>
      </c>
      <c r="O23" s="264">
        <f>'Более 100 т.у.т. ЦТ'!O23+СТ!K23</f>
        <v>0</v>
      </c>
      <c r="P23" s="264">
        <f>'Более 100 т.у.т. ЦТ'!P23+СТ!L23</f>
        <v>550.1</v>
      </c>
      <c r="Q23" s="264">
        <f>'Более 100 т.у.т. ЦТ'!Q23+СТ!M23</f>
        <v>550.1</v>
      </c>
      <c r="R23" s="255">
        <f>'Более 100 т.у.т. ЦТ'!R23+СТ!N23</f>
        <v>5787.8</v>
      </c>
      <c r="S23" s="263">
        <f>'Более 100 т.у.т. ЦТ'!S23+ЮТ!D23</f>
        <v>0</v>
      </c>
      <c r="T23" s="264">
        <f>'Более 100 т.у.т. ЦТ'!T23+ЮТ!E23</f>
        <v>2966</v>
      </c>
      <c r="U23" s="264">
        <f>'Более 100 т.у.т. ЦТ'!U23+ЮТ!F23</f>
        <v>0</v>
      </c>
      <c r="V23" s="264">
        <f>'Более 100 т.у.т. ЦТ'!V23+ЮТ!G23</f>
        <v>0</v>
      </c>
      <c r="W23" s="255">
        <f>'Более 100 т.у.т. ЦТ'!W23+ЮТ!H23</f>
        <v>9439.01</v>
      </c>
      <c r="X23" s="263">
        <f>'Более 100 т.у.т. ЦТ'!X23+ХМАО!D23</f>
        <v>0</v>
      </c>
      <c r="Y23" s="264">
        <f>'Более 100 т.у.т. ЦТ'!Y23+ХМАО!E23</f>
        <v>0</v>
      </c>
      <c r="Z23" s="264">
        <f>'Более 100 т.у.т. ЦТ'!Z23+ХМАО!F23</f>
        <v>0</v>
      </c>
      <c r="AA23" s="264">
        <f>'Более 100 т.у.т. ЦТ'!AA23+ХМАО!G23</f>
        <v>0</v>
      </c>
      <c r="AB23" s="255">
        <f>'Более 100 т.у.т. ЦТ'!AB23+ХМАО!H23</f>
        <v>4872.119999999999</v>
      </c>
      <c r="AC23" s="263">
        <f>'Более 100 т.у.т. ЦТ'!AC23+ЯНАО!S23</f>
        <v>0</v>
      </c>
      <c r="AD23" s="264">
        <f>'Более 100 т.у.т. ЦТ'!AD23+ЯНАО!T23</f>
        <v>0</v>
      </c>
      <c r="AE23" s="264">
        <f>'Более 100 т.у.т. ЦТ'!AE23+ЯНАО!U23</f>
        <v>0</v>
      </c>
      <c r="AF23" s="264">
        <f>'Более 100 т.у.т. ЦТ'!AF23+ЯНАО!V23</f>
        <v>0</v>
      </c>
      <c r="AG23" s="255">
        <f>'Более 100 т.у.т. ЦТ'!AG23+ЯНАО!W23</f>
        <v>80.7</v>
      </c>
      <c r="AH23" s="74">
        <f t="shared" si="3"/>
        <v>5517.76</v>
      </c>
      <c r="AI23" s="75">
        <f t="shared" si="3"/>
        <v>11213.75</v>
      </c>
      <c r="AJ23" s="75">
        <f t="shared" si="3"/>
        <v>550.1</v>
      </c>
      <c r="AK23" s="75">
        <f t="shared" si="3"/>
        <v>550.1</v>
      </c>
      <c r="AL23" s="76">
        <f t="shared" si="3"/>
        <v>147135.57399999999</v>
      </c>
    </row>
    <row r="24" spans="1:38" s="4" customFormat="1" ht="88.5" customHeight="1" thickBot="1" x14ac:dyDescent="0.35">
      <c r="A24" s="13"/>
      <c r="B24" s="464" t="s">
        <v>22</v>
      </c>
      <c r="C24" s="465"/>
      <c r="D24" s="265">
        <f>'Более 100 т.у.т. ЦТ'!D24+ЦТ!D24</f>
        <v>12074.35</v>
      </c>
      <c r="E24" s="338">
        <f>'Более 100 т.у.т. ЦТ'!E24+ЦТ!E24</f>
        <v>20708.04</v>
      </c>
      <c r="F24" s="266">
        <f>'Более 100 т.у.т. ЦТ'!F24+ЦТ!F24</f>
        <v>0</v>
      </c>
      <c r="G24" s="266">
        <f>'Более 100 т.у.т. ЦТ'!G24+ЦТ!G24</f>
        <v>0</v>
      </c>
      <c r="H24" s="246">
        <f>'Более 100 т.у.т. ЦТ'!H24+ЦТ!H24</f>
        <v>368695.64</v>
      </c>
      <c r="I24" s="265">
        <f>'Более 100 т.у.т. ЦТ'!I24+ВТ!D24</f>
        <v>0</v>
      </c>
      <c r="J24" s="266">
        <f>'Более 100 т.у.т. ЦТ'!J24+ВТ!E24</f>
        <v>0</v>
      </c>
      <c r="K24" s="266">
        <f>'Более 100 т.у.т. ЦТ'!K24+ВТ!F24</f>
        <v>0</v>
      </c>
      <c r="L24" s="266">
        <f>'Более 100 т.у.т. ЦТ'!L24+ВТ!G24</f>
        <v>0</v>
      </c>
      <c r="M24" s="246">
        <f>'Более 100 т.у.т. ЦТ'!M24+ВТ!H24</f>
        <v>7919.34</v>
      </c>
      <c r="N24" s="265">
        <f>'Более 100 т.у.т. ЦТ'!N24+СТ!J24</f>
        <v>0</v>
      </c>
      <c r="O24" s="266">
        <f>'Более 100 т.у.т. ЦТ'!O24+СТ!K24</f>
        <v>0</v>
      </c>
      <c r="P24" s="266">
        <f>'Более 100 т.у.т. ЦТ'!P24+СТ!L24</f>
        <v>1531.6</v>
      </c>
      <c r="Q24" s="266">
        <f>'Более 100 т.у.т. ЦТ'!Q24+СТ!M24</f>
        <v>1531.6</v>
      </c>
      <c r="R24" s="256">
        <f>'Более 100 т.у.т. ЦТ'!R24+СТ!N24</f>
        <v>8927.1299999999992</v>
      </c>
      <c r="S24" s="265">
        <f>'Более 100 т.у.т. ЦТ'!S24+ЮТ!D24</f>
        <v>0</v>
      </c>
      <c r="T24" s="266">
        <f>'Более 100 т.у.т. ЦТ'!T24+ЮТ!E24</f>
        <v>7986.42</v>
      </c>
      <c r="U24" s="266">
        <f>'Более 100 т.у.т. ЦТ'!U24+ЮТ!F24</f>
        <v>0</v>
      </c>
      <c r="V24" s="266">
        <f>'Более 100 т.у.т. ЦТ'!V24+ЮТ!G24</f>
        <v>0</v>
      </c>
      <c r="W24" s="256">
        <f>'Более 100 т.у.т. ЦТ'!W24+ЮТ!H24</f>
        <v>27191.59</v>
      </c>
      <c r="X24" s="265">
        <f>'Более 100 т.у.т. ЦТ'!X24+ХМАО!D24</f>
        <v>0</v>
      </c>
      <c r="Y24" s="266">
        <f>'Более 100 т.у.т. ЦТ'!Y24+ХМАО!E24</f>
        <v>0</v>
      </c>
      <c r="Z24" s="266">
        <f>'Более 100 т.у.т. ЦТ'!Z24+ХМАО!F24</f>
        <v>0</v>
      </c>
      <c r="AA24" s="266">
        <f>'Более 100 т.у.т. ЦТ'!AA24+ХМАО!G24</f>
        <v>0</v>
      </c>
      <c r="AB24" s="256">
        <f>'Более 100 т.у.т. ЦТ'!AB24+ХМАО!H24</f>
        <v>15407.89</v>
      </c>
      <c r="AC24" s="265">
        <f>'Более 100 т.у.т. ЦТ'!AC24+ЯНАО!S24</f>
        <v>0</v>
      </c>
      <c r="AD24" s="266">
        <f>'Более 100 т.у.т. ЦТ'!AD24+ЯНАО!T24</f>
        <v>0</v>
      </c>
      <c r="AE24" s="266">
        <f>'Более 100 т.у.т. ЦТ'!AE24+ЯНАО!U24</f>
        <v>0</v>
      </c>
      <c r="AF24" s="266">
        <f>'Более 100 т.у.т. ЦТ'!AF24+ЯНАО!V24</f>
        <v>0</v>
      </c>
      <c r="AG24" s="256">
        <f>'Более 100 т.у.т. ЦТ'!AG24+ЯНАО!W24</f>
        <v>1937</v>
      </c>
      <c r="AH24" s="77">
        <f t="shared" si="3"/>
        <v>12074.35</v>
      </c>
      <c r="AI24" s="78">
        <f t="shared" si="3"/>
        <v>28694.46</v>
      </c>
      <c r="AJ24" s="78">
        <f t="shared" si="3"/>
        <v>1531.6</v>
      </c>
      <c r="AK24" s="78">
        <f t="shared" si="3"/>
        <v>1531.6</v>
      </c>
      <c r="AL24" s="79">
        <f t="shared" si="3"/>
        <v>430078.59</v>
      </c>
    </row>
    <row r="25" spans="1:38" s="2" customFormat="1" ht="31.5" customHeight="1" thickBot="1" x14ac:dyDescent="0.4">
      <c r="A25" s="14"/>
      <c r="B25" s="447" t="s">
        <v>8</v>
      </c>
      <c r="C25" s="448"/>
      <c r="D25" s="448"/>
      <c r="E25" s="448"/>
      <c r="F25" s="448"/>
      <c r="G25" s="448"/>
      <c r="H25" s="448"/>
      <c r="I25" s="448"/>
      <c r="J25" s="448"/>
      <c r="K25" s="448"/>
      <c r="L25" s="448"/>
      <c r="M25" s="448"/>
      <c r="N25" s="448"/>
      <c r="O25" s="448"/>
      <c r="P25" s="448"/>
      <c r="Q25" s="448"/>
      <c r="R25" s="448"/>
      <c r="S25" s="448"/>
      <c r="T25" s="448"/>
      <c r="U25" s="448"/>
      <c r="V25" s="448"/>
      <c r="W25" s="448"/>
      <c r="X25" s="448"/>
      <c r="Y25" s="448"/>
      <c r="Z25" s="448"/>
      <c r="AA25" s="448"/>
      <c r="AB25" s="448"/>
      <c r="AC25" s="448"/>
      <c r="AD25" s="448"/>
      <c r="AE25" s="448"/>
      <c r="AF25" s="448"/>
      <c r="AG25" s="448"/>
      <c r="AH25" s="448"/>
      <c r="AI25" s="448"/>
      <c r="AJ25" s="448"/>
      <c r="AK25" s="448"/>
      <c r="AL25" s="451"/>
    </row>
    <row r="26" spans="1:38" s="4" customFormat="1" ht="63" customHeight="1" thickBot="1" x14ac:dyDescent="0.35">
      <c r="A26" s="13"/>
      <c r="B26" s="462" t="s">
        <v>20</v>
      </c>
      <c r="C26" s="463"/>
      <c r="D26" s="260">
        <f>'Более 100 т.у.т. ЦТ'!D26+ЦТ!D26</f>
        <v>1</v>
      </c>
      <c r="E26" s="261">
        <f>'Более 100 т.у.т. ЦТ'!E26+ЦТ!E26</f>
        <v>4</v>
      </c>
      <c r="F26" s="261">
        <f>'Более 100 т.у.т. ЦТ'!F26+ЦТ!F26</f>
        <v>0</v>
      </c>
      <c r="G26" s="261">
        <f>'Более 100 т.у.т. ЦТ'!G26+ЦТ!G26</f>
        <v>0</v>
      </c>
      <c r="H26" s="244">
        <f>'Более 100 т.у.т. ЦТ'!H26+ЦТ!H26</f>
        <v>177</v>
      </c>
      <c r="I26" s="260">
        <f>'Более 100 т.у.т. ЦТ'!I26+ВТ!D26</f>
        <v>0</v>
      </c>
      <c r="J26" s="261">
        <f>'Более 100 т.у.т. ЦТ'!J26+ВТ!E26</f>
        <v>0</v>
      </c>
      <c r="K26" s="261">
        <f>'Более 100 т.у.т. ЦТ'!K26+ВТ!F26</f>
        <v>0</v>
      </c>
      <c r="L26" s="261">
        <f>'Более 100 т.у.т. ЦТ'!L26+ВТ!G26</f>
        <v>0</v>
      </c>
      <c r="M26" s="244">
        <f>'Более 100 т.у.т. ЦТ'!M26+ВТ!H26</f>
        <v>7</v>
      </c>
      <c r="N26" s="260">
        <f>'Более 100 т.у.т. ЦТ'!N26+СТ!J26</f>
        <v>0</v>
      </c>
      <c r="O26" s="261">
        <f>'Более 100 т.у.т. ЦТ'!O26+СТ!K26</f>
        <v>1</v>
      </c>
      <c r="P26" s="261">
        <f>'Более 100 т.у.т. ЦТ'!P26+СТ!L26</f>
        <v>0</v>
      </c>
      <c r="Q26" s="261">
        <f>'Более 100 т.у.т. ЦТ'!Q26+СТ!M26</f>
        <v>1</v>
      </c>
      <c r="R26" s="262">
        <f>'Более 100 т.у.т. ЦТ'!R26+СТ!N26</f>
        <v>25</v>
      </c>
      <c r="S26" s="260">
        <f>'Более 100 т.у.т. ЦТ'!S26+ЮТ!D26</f>
        <v>1</v>
      </c>
      <c r="T26" s="261">
        <f>'Более 100 т.у.т. ЦТ'!T26+ЮТ!E26</f>
        <v>2</v>
      </c>
      <c r="U26" s="261">
        <f>'Более 100 т.у.т. ЦТ'!U26+ЮТ!F26</f>
        <v>0</v>
      </c>
      <c r="V26" s="261">
        <f>'Более 100 т.у.т. ЦТ'!V26+ЮТ!G26</f>
        <v>0</v>
      </c>
      <c r="W26" s="262">
        <f>'Более 100 т.у.т. ЦТ'!W26+ЮТ!H26</f>
        <v>23</v>
      </c>
      <c r="X26" s="260">
        <f>'Более 100 т.у.т. ЦТ'!X26+ХМАО!D26</f>
        <v>1</v>
      </c>
      <c r="Y26" s="261">
        <f>'Более 100 т.у.т. ЦТ'!Y26+ХМАО!E26</f>
        <v>1</v>
      </c>
      <c r="Z26" s="261">
        <f>'Более 100 т.у.т. ЦТ'!Z26+ХМАО!F26</f>
        <v>0</v>
      </c>
      <c r="AA26" s="261">
        <f>'Более 100 т.у.т. ЦТ'!AA26+ХМАО!G26</f>
        <v>0</v>
      </c>
      <c r="AB26" s="262">
        <f>'Более 100 т.у.т. ЦТ'!AB26+ХМАО!H26</f>
        <v>15</v>
      </c>
      <c r="AC26" s="260">
        <f>'Более 100 т.у.т. ЦТ'!AC26+ЯНАО!S26</f>
        <v>1</v>
      </c>
      <c r="AD26" s="261">
        <f>'Более 100 т.у.т. ЦТ'!AD26+ЯНАО!T26</f>
        <v>0</v>
      </c>
      <c r="AE26" s="261">
        <f>'Более 100 т.у.т. ЦТ'!AE26+ЯНАО!U26</f>
        <v>0</v>
      </c>
      <c r="AF26" s="261">
        <f>'Более 100 т.у.т. ЦТ'!AF26+ЯНАО!V26</f>
        <v>0</v>
      </c>
      <c r="AG26" s="262">
        <f>'Более 100 т.у.т. ЦТ'!AG26+ЯНАО!W26</f>
        <v>7</v>
      </c>
      <c r="AH26" s="71">
        <f t="shared" ref="AH26:AL28" si="4">AC26+X26+S26+N26+I26+D26</f>
        <v>4</v>
      </c>
      <c r="AI26" s="72">
        <f t="shared" si="4"/>
        <v>8</v>
      </c>
      <c r="AJ26" s="72">
        <f t="shared" si="4"/>
        <v>0</v>
      </c>
      <c r="AK26" s="72">
        <f t="shared" si="4"/>
        <v>1</v>
      </c>
      <c r="AL26" s="73">
        <f t="shared" si="4"/>
        <v>254</v>
      </c>
    </row>
    <row r="27" spans="1:38" s="1" customFormat="1" ht="59.25" customHeight="1" thickBot="1" x14ac:dyDescent="0.35">
      <c r="A27" s="12"/>
      <c r="B27" s="394" t="s">
        <v>23</v>
      </c>
      <c r="C27" s="395"/>
      <c r="D27" s="36">
        <f>'Более 100 т.у.т. ЦТ'!D27+ЦТ!D27</f>
        <v>112.1</v>
      </c>
      <c r="E27" s="39">
        <f>'Более 100 т.у.т. ЦТ'!E27+ЦТ!E27</f>
        <v>636.70000000000005</v>
      </c>
      <c r="F27" s="39">
        <f>'Более 100 т.у.т. ЦТ'!F27+ЦТ!F27</f>
        <v>0</v>
      </c>
      <c r="G27" s="39">
        <f>'Более 100 т.у.т. ЦТ'!G27+ЦТ!G27</f>
        <v>0</v>
      </c>
      <c r="H27" s="37">
        <f>'Более 100 т.у.т. ЦТ'!H27+ЦТ!H27</f>
        <v>29228.796000000002</v>
      </c>
      <c r="I27" s="36">
        <f>'Более 100 т.у.т. ЦТ'!I27+ВТ!D27</f>
        <v>0</v>
      </c>
      <c r="J27" s="39">
        <f>'Более 100 т.у.т. ЦТ'!J27+ВТ!E27</f>
        <v>0</v>
      </c>
      <c r="K27" s="39">
        <f>'Более 100 т.у.т. ЦТ'!K27+ВТ!F27</f>
        <v>0</v>
      </c>
      <c r="L27" s="39">
        <f>'Более 100 т.у.т. ЦТ'!L27+ВТ!G27</f>
        <v>0</v>
      </c>
      <c r="M27" s="37">
        <f>'Более 100 т.у.т. ЦТ'!M27+ВТ!H27</f>
        <v>1114.8</v>
      </c>
      <c r="N27" s="36">
        <f>'Более 100 т.у.т. ЦТ'!N27+СТ!J27</f>
        <v>0</v>
      </c>
      <c r="O27" s="39">
        <f>'Более 100 т.у.т. ЦТ'!O27+СТ!K27</f>
        <v>49.81</v>
      </c>
      <c r="P27" s="39">
        <f>'Более 100 т.у.т. ЦТ'!P27+СТ!L27</f>
        <v>0</v>
      </c>
      <c r="Q27" s="39">
        <f>'Более 100 т.у.т. ЦТ'!Q27+СТ!M27</f>
        <v>41.8</v>
      </c>
      <c r="R27" s="38">
        <f>'Более 100 т.у.т. ЦТ'!R27+СТ!N27</f>
        <v>3897.19</v>
      </c>
      <c r="S27" s="36">
        <f>'Более 100 т.у.т. ЦТ'!S27+ЮТ!D27</f>
        <v>508.86</v>
      </c>
      <c r="T27" s="39">
        <f>'Более 100 т.у.т. ЦТ'!T27+ЮТ!E27</f>
        <v>696.06</v>
      </c>
      <c r="U27" s="39">
        <f>'Более 100 т.у.т. ЦТ'!U27+ЮТ!F27</f>
        <v>0</v>
      </c>
      <c r="V27" s="39">
        <f>'Более 100 т.у.т. ЦТ'!V27+ЮТ!G27</f>
        <v>0</v>
      </c>
      <c r="W27" s="38">
        <f>'Более 100 т.у.т. ЦТ'!W27+ЮТ!H27</f>
        <v>3822.18</v>
      </c>
      <c r="X27" s="36">
        <f>'Более 100 т.у.т. ЦТ'!X27+ХМАО!D27</f>
        <v>181.1</v>
      </c>
      <c r="Y27" s="39">
        <f>'Более 100 т.у.т. ЦТ'!Y27+ХМАО!E27</f>
        <v>181.1</v>
      </c>
      <c r="Z27" s="39">
        <f>'Более 100 т.у.т. ЦТ'!Z27+ХМАО!F27</f>
        <v>0</v>
      </c>
      <c r="AA27" s="39">
        <f>'Более 100 т.у.т. ЦТ'!AA27+ХМАО!G27</f>
        <v>0</v>
      </c>
      <c r="AB27" s="38">
        <f>'Более 100 т.у.т. ЦТ'!AB27+ХМАО!H27</f>
        <v>1740.7700000000002</v>
      </c>
      <c r="AC27" s="36">
        <f>'Более 100 т.у.т. ЦТ'!AC27+ЯНАО!S27</f>
        <v>232.7</v>
      </c>
      <c r="AD27" s="39">
        <f>'Более 100 т.у.т. ЦТ'!AD27+ЯНАО!T27</f>
        <v>0</v>
      </c>
      <c r="AE27" s="39">
        <f>'Более 100 т.у.т. ЦТ'!AE27+ЯНАО!U27</f>
        <v>0</v>
      </c>
      <c r="AF27" s="39">
        <f>'Более 100 т.у.т. ЦТ'!AF27+ЯНАО!V27</f>
        <v>0</v>
      </c>
      <c r="AG27" s="38">
        <f>'Более 100 т.у.т. ЦТ'!AG27+ЯНАО!W27</f>
        <v>1220.72</v>
      </c>
      <c r="AH27" s="74">
        <f t="shared" si="4"/>
        <v>1034.76</v>
      </c>
      <c r="AI27" s="75">
        <f t="shared" si="4"/>
        <v>1563.67</v>
      </c>
      <c r="AJ27" s="75">
        <f t="shared" si="4"/>
        <v>0</v>
      </c>
      <c r="AK27" s="75">
        <f t="shared" si="4"/>
        <v>41.8</v>
      </c>
      <c r="AL27" s="76">
        <f t="shared" si="4"/>
        <v>41024.456000000006</v>
      </c>
    </row>
    <row r="28" spans="1:38" s="1" customFormat="1" ht="84" customHeight="1" thickBot="1" x14ac:dyDescent="0.35">
      <c r="A28" s="12"/>
      <c r="B28" s="445" t="s">
        <v>22</v>
      </c>
      <c r="C28" s="446"/>
      <c r="D28" s="45">
        <f>'Более 100 т.у.т. ЦТ'!D28+ЦТ!D28</f>
        <v>405.41</v>
      </c>
      <c r="E28" s="48">
        <f>'Более 100 т.у.т. ЦТ'!E28+ЦТ!E28</f>
        <v>1080.01</v>
      </c>
      <c r="F28" s="48">
        <f>'Более 100 т.у.т. ЦТ'!F28+ЦТ!F28</f>
        <v>0</v>
      </c>
      <c r="G28" s="48">
        <f>'Более 100 т.у.т. ЦТ'!G28+ЦТ!G28</f>
        <v>0</v>
      </c>
      <c r="H28" s="46">
        <f>'Более 100 т.у.т. ЦТ'!H28+ЦТ!H28</f>
        <v>67057.804000000004</v>
      </c>
      <c r="I28" s="45">
        <f>'Более 100 т.у.т. ЦТ'!I28+ВТ!D28</f>
        <v>0</v>
      </c>
      <c r="J28" s="48">
        <f>'Более 100 т.у.т. ЦТ'!J28+ВТ!E28</f>
        <v>0</v>
      </c>
      <c r="K28" s="48">
        <f>'Более 100 т.у.т. ЦТ'!K28+ВТ!F28</f>
        <v>0</v>
      </c>
      <c r="L28" s="48">
        <f>'Более 100 т.у.т. ЦТ'!L28+ВТ!G28</f>
        <v>0</v>
      </c>
      <c r="M28" s="46">
        <f>'Более 100 т.у.т. ЦТ'!M28+ВТ!H28</f>
        <v>2410.52</v>
      </c>
      <c r="N28" s="45">
        <f>'Более 100 т.у.т. ЦТ'!N28+СТ!J28</f>
        <v>0</v>
      </c>
      <c r="O28" s="48">
        <f>'Более 100 т.у.т. ЦТ'!O28+СТ!K28</f>
        <v>155.30000000000001</v>
      </c>
      <c r="P28" s="48">
        <f>'Более 100 т.у.т. ЦТ'!P28+СТ!L28</f>
        <v>0</v>
      </c>
      <c r="Q28" s="48">
        <f>'Более 100 т.у.т. ЦТ'!Q28+СТ!M28</f>
        <v>91.87</v>
      </c>
      <c r="R28" s="47">
        <f>'Более 100 т.у.т. ЦТ'!R28+СТ!N28</f>
        <v>16328.34</v>
      </c>
      <c r="S28" s="45">
        <f>'Более 100 т.у.т. ЦТ'!S28+ЮТ!D28</f>
        <v>732.78</v>
      </c>
      <c r="T28" s="48">
        <f>'Более 100 т.у.т. ЦТ'!T28+ЮТ!E28</f>
        <v>1042.8800000000001</v>
      </c>
      <c r="U28" s="48">
        <f>'Более 100 т.у.т. ЦТ'!U28+ЮТ!F28</f>
        <v>0</v>
      </c>
      <c r="V28" s="48">
        <f>'Более 100 т.у.т. ЦТ'!V28+ЮТ!G28</f>
        <v>0</v>
      </c>
      <c r="W28" s="47">
        <f>'Более 100 т.у.т. ЦТ'!W28+ЮТ!H28</f>
        <v>7227.1229999999996</v>
      </c>
      <c r="X28" s="45">
        <f>'Более 100 т.у.т. ЦТ'!X28+ХМАО!D28</f>
        <v>658.17</v>
      </c>
      <c r="Y28" s="48">
        <f>'Более 100 т.у.т. ЦТ'!Y28+ХМАО!E28</f>
        <v>658.17</v>
      </c>
      <c r="Z28" s="48">
        <f>'Более 100 т.у.т. ЦТ'!Z28+ХМАО!F28</f>
        <v>0</v>
      </c>
      <c r="AA28" s="48">
        <f>'Более 100 т.у.т. ЦТ'!AA28+ХМАО!G28</f>
        <v>0</v>
      </c>
      <c r="AB28" s="47">
        <f>'Более 100 т.у.т. ЦТ'!AB28+ХМАО!H28</f>
        <v>5534.1869999999981</v>
      </c>
      <c r="AC28" s="45">
        <f>'Более 100 т.у.т. ЦТ'!AC28+ЯНАО!S28</f>
        <v>477.07</v>
      </c>
      <c r="AD28" s="48">
        <f>'Более 100 т.у.т. ЦТ'!AD28+ЯНАО!T28</f>
        <v>0</v>
      </c>
      <c r="AE28" s="48">
        <f>'Более 100 т.у.т. ЦТ'!AE28+ЯНАО!U28</f>
        <v>0</v>
      </c>
      <c r="AF28" s="48">
        <f>'Более 100 т.у.т. ЦТ'!AF28+ЯНАО!V28</f>
        <v>0</v>
      </c>
      <c r="AG28" s="47">
        <f>'Более 100 т.у.т. ЦТ'!AG28+ЯНАО!W28</f>
        <v>2832.9700000000003</v>
      </c>
      <c r="AH28" s="77">
        <f t="shared" si="4"/>
        <v>2273.4299999999998</v>
      </c>
      <c r="AI28" s="78">
        <f t="shared" si="4"/>
        <v>2936.36</v>
      </c>
      <c r="AJ28" s="78">
        <f t="shared" si="4"/>
        <v>0</v>
      </c>
      <c r="AK28" s="78">
        <f t="shared" si="4"/>
        <v>91.87</v>
      </c>
      <c r="AL28" s="79">
        <f t="shared" si="4"/>
        <v>101390.944</v>
      </c>
    </row>
    <row r="29" spans="1:38" s="4" customFormat="1" ht="29.25" customHeight="1" thickBot="1" x14ac:dyDescent="0.35">
      <c r="A29" s="13"/>
      <c r="B29" s="447" t="s">
        <v>9</v>
      </c>
      <c r="C29" s="448"/>
      <c r="D29" s="449"/>
      <c r="E29" s="449"/>
      <c r="F29" s="449"/>
      <c r="G29" s="449"/>
      <c r="H29" s="449"/>
      <c r="I29" s="467"/>
      <c r="J29" s="467"/>
      <c r="K29" s="467"/>
      <c r="L29" s="467"/>
      <c r="M29" s="467"/>
      <c r="N29" s="467"/>
      <c r="O29" s="467"/>
      <c r="P29" s="467"/>
      <c r="Q29" s="467"/>
      <c r="R29" s="467"/>
      <c r="S29" s="467"/>
      <c r="T29" s="467"/>
      <c r="U29" s="467"/>
      <c r="V29" s="467"/>
      <c r="W29" s="467"/>
      <c r="X29" s="467"/>
      <c r="Y29" s="467"/>
      <c r="Z29" s="467"/>
      <c r="AA29" s="467"/>
      <c r="AB29" s="467"/>
      <c r="AC29" s="467"/>
      <c r="AD29" s="467"/>
      <c r="AE29" s="467"/>
      <c r="AF29" s="467"/>
      <c r="AG29" s="467"/>
      <c r="AH29" s="448"/>
      <c r="AI29" s="448"/>
      <c r="AJ29" s="448"/>
      <c r="AK29" s="448"/>
      <c r="AL29" s="451"/>
    </row>
    <row r="30" spans="1:38" s="1" customFormat="1" ht="59.25" customHeight="1" thickBot="1" x14ac:dyDescent="0.35">
      <c r="A30" s="12"/>
      <c r="B30" s="394" t="s">
        <v>20</v>
      </c>
      <c r="C30" s="395"/>
      <c r="D30" s="23">
        <f>'Более 100 т.у.т. ЦТ'!D30+ЦТ!D30</f>
        <v>3</v>
      </c>
      <c r="E30" s="25">
        <f>'Более 100 т.у.т. ЦТ'!E30+ЦТ!E30</f>
        <v>5</v>
      </c>
      <c r="F30" s="25">
        <f>'Более 100 т.у.т. ЦТ'!F30+ЦТ!F30</f>
        <v>0</v>
      </c>
      <c r="G30" s="25">
        <f>'Более 100 т.у.т. ЦТ'!G30+ЦТ!G30</f>
        <v>0</v>
      </c>
      <c r="H30" s="26">
        <f>'Более 100 т.у.т. ЦТ'!H30+ЦТ!H30</f>
        <v>174</v>
      </c>
      <c r="I30" s="23">
        <f>'Более 100 т.у.т. ЦТ'!I30+ВТ!D30</f>
        <v>1</v>
      </c>
      <c r="J30" s="25">
        <f>'Более 100 т.у.т. ЦТ'!J30+ВТ!E30</f>
        <v>1</v>
      </c>
      <c r="K30" s="25">
        <f>'Более 100 т.у.т. ЦТ'!K30+ВТ!F30</f>
        <v>0</v>
      </c>
      <c r="L30" s="25">
        <f>'Более 100 т.у.т. ЦТ'!L30+ВТ!G30</f>
        <v>0</v>
      </c>
      <c r="M30" s="26">
        <f>'Более 100 т.у.т. ЦТ'!M30+ВТ!H30</f>
        <v>72</v>
      </c>
      <c r="N30" s="23">
        <f>'Более 100 т.у.т. ЦТ'!N30+СТ!J30</f>
        <v>0</v>
      </c>
      <c r="O30" s="25">
        <f>'Более 100 т.у.т. ЦТ'!O30+СТ!K30</f>
        <v>0</v>
      </c>
      <c r="P30" s="25">
        <f>'Более 100 т.у.т. ЦТ'!P30+СТ!L30</f>
        <v>1</v>
      </c>
      <c r="Q30" s="25">
        <f>'Более 100 т.у.т. ЦТ'!Q30+СТ!M30</f>
        <v>2</v>
      </c>
      <c r="R30" s="26">
        <f>'Более 100 т.у.т. ЦТ'!R30+СТ!N30</f>
        <v>0</v>
      </c>
      <c r="S30" s="23">
        <f>'Более 100 т.у.т. ЦТ'!S30+ЮТ!D30</f>
        <v>0</v>
      </c>
      <c r="T30" s="25">
        <f>'Более 100 т.у.т. ЦТ'!T30+ЮТ!E30</f>
        <v>2</v>
      </c>
      <c r="U30" s="25">
        <f>'Более 100 т.у.т. ЦТ'!U30+ЮТ!F30</f>
        <v>0</v>
      </c>
      <c r="V30" s="25">
        <f>'Более 100 т.у.т. ЦТ'!V30+ЮТ!G30</f>
        <v>0</v>
      </c>
      <c r="W30" s="24">
        <f>'Более 100 т.у.т. ЦТ'!W30+ЮТ!H30</f>
        <v>54</v>
      </c>
      <c r="X30" s="23">
        <f>'Более 100 т.у.т. ЦТ'!X30+ХМАО!D30</f>
        <v>1</v>
      </c>
      <c r="Y30" s="25">
        <f>'Более 100 т.у.т. ЦТ'!Y30+ХМАО!E30</f>
        <v>2</v>
      </c>
      <c r="Z30" s="25">
        <f>'Более 100 т.у.т. ЦТ'!Z30+ХМАО!F30</f>
        <v>0</v>
      </c>
      <c r="AA30" s="25">
        <f>'Более 100 т.у.т. ЦТ'!AA30+ХМАО!G30</f>
        <v>0</v>
      </c>
      <c r="AB30" s="26">
        <f>'Более 100 т.у.т. ЦТ'!AB30+ХМАО!H30</f>
        <v>49</v>
      </c>
      <c r="AC30" s="23">
        <f>'Более 100 т.у.т. ЦТ'!AC30+ЯНАО!S30</f>
        <v>0</v>
      </c>
      <c r="AD30" s="25">
        <f>'Более 100 т.у.т. ЦТ'!AD30+ЯНАО!T30</f>
        <v>0</v>
      </c>
      <c r="AE30" s="25">
        <f>'Более 100 т.у.т. ЦТ'!AE30+ЯНАО!U30</f>
        <v>0</v>
      </c>
      <c r="AF30" s="25">
        <f>'Более 100 т.у.т. ЦТ'!AF30+ЯНАО!V30</f>
        <v>0</v>
      </c>
      <c r="AG30" s="24">
        <f>'Более 100 т.у.т. ЦТ'!AG30+ЯНАО!W30</f>
        <v>26</v>
      </c>
      <c r="AH30" s="127">
        <f t="shared" ref="AH30:AL32" si="5">AC30+X30+S30+N30+I30+D30</f>
        <v>5</v>
      </c>
      <c r="AI30" s="72">
        <f t="shared" si="5"/>
        <v>10</v>
      </c>
      <c r="AJ30" s="72">
        <f t="shared" si="5"/>
        <v>1</v>
      </c>
      <c r="AK30" s="72">
        <f t="shared" si="5"/>
        <v>2</v>
      </c>
      <c r="AL30" s="73">
        <f t="shared" si="5"/>
        <v>375</v>
      </c>
    </row>
    <row r="31" spans="1:38" s="1" customFormat="1" ht="59.25" customHeight="1" thickBot="1" x14ac:dyDescent="0.35">
      <c r="A31" s="12"/>
      <c r="B31" s="394" t="s">
        <v>23</v>
      </c>
      <c r="C31" s="395"/>
      <c r="D31" s="36">
        <f>'Более 100 т.у.т. ЦТ'!D31+ЦТ!D31</f>
        <v>63.54</v>
      </c>
      <c r="E31" s="39">
        <f>'Более 100 т.у.т. ЦТ'!E31+ЦТ!E31</f>
        <v>110.96</v>
      </c>
      <c r="F31" s="39">
        <f>'Более 100 т.у.т. ЦТ'!F31+ЦТ!F31</f>
        <v>0</v>
      </c>
      <c r="G31" s="39">
        <f>'Более 100 т.у.т. ЦТ'!G31+ЦТ!G31</f>
        <v>0</v>
      </c>
      <c r="H31" s="37">
        <f>'Более 100 т.у.т. ЦТ'!H31+ЦТ!H31</f>
        <v>3568.7349999999997</v>
      </c>
      <c r="I31" s="36">
        <f>'Более 100 т.у.т. ЦТ'!I31+ВТ!D31</f>
        <v>73.09</v>
      </c>
      <c r="J31" s="39">
        <f>'Более 100 т.у.т. ЦТ'!J31+ВТ!E31</f>
        <v>73.09</v>
      </c>
      <c r="K31" s="39">
        <f>'Более 100 т.у.т. ЦТ'!K31+ВТ!F31</f>
        <v>0</v>
      </c>
      <c r="L31" s="39">
        <f>'Более 100 т.у.т. ЦТ'!L31+ВТ!G31</f>
        <v>0</v>
      </c>
      <c r="M31" s="37">
        <f>'Более 100 т.у.т. ЦТ'!M31+ВТ!H31</f>
        <v>1523.42</v>
      </c>
      <c r="N31" s="36">
        <f>'Более 100 т.у.т. ЦТ'!N31+СТ!J31</f>
        <v>0</v>
      </c>
      <c r="O31" s="39">
        <f>'Более 100 т.у.т. ЦТ'!O31+СТ!K31</f>
        <v>0</v>
      </c>
      <c r="P31" s="39">
        <f>'Более 100 т.у.т. ЦТ'!P31+СТ!L31</f>
        <v>41.8</v>
      </c>
      <c r="Q31" s="39">
        <f>'Более 100 т.у.т. ЦТ'!Q31+СТ!M31</f>
        <v>85.9</v>
      </c>
      <c r="R31" s="37">
        <f>'Более 100 т.у.т. ЦТ'!R31+СТ!N31</f>
        <v>0</v>
      </c>
      <c r="S31" s="36">
        <f>'Более 100 т.у.т. ЦТ'!S31+ЮТ!D31</f>
        <v>0</v>
      </c>
      <c r="T31" s="39">
        <f>'Более 100 т.у.т. ЦТ'!T31+ЮТ!E31</f>
        <v>30.12</v>
      </c>
      <c r="U31" s="39">
        <f>'Более 100 т.у.т. ЦТ'!U31+ЮТ!F31</f>
        <v>0</v>
      </c>
      <c r="V31" s="39">
        <f>'Более 100 т.у.т. ЦТ'!V31+ЮТ!G31</f>
        <v>0</v>
      </c>
      <c r="W31" s="38">
        <f>'Более 100 т.у.т. ЦТ'!W31+ЮТ!H31</f>
        <v>910.90800000000002</v>
      </c>
      <c r="X31" s="36">
        <f>'Более 100 т.у.т. ЦТ'!X31+ХМАО!D31</f>
        <v>9.5500000000000007</v>
      </c>
      <c r="Y31" s="39">
        <f>'Более 100 т.у.т. ЦТ'!Y31+ХМАО!E31</f>
        <v>25.86</v>
      </c>
      <c r="Z31" s="39">
        <f>'Более 100 т.у.т. ЦТ'!Z31+ХМАО!F31</f>
        <v>0</v>
      </c>
      <c r="AA31" s="39">
        <f>'Более 100 т.у.т. ЦТ'!AA31+ХМАО!G31</f>
        <v>0</v>
      </c>
      <c r="AB31" s="37">
        <f>'Более 100 т.у.т. ЦТ'!AB31+ХМАО!H31</f>
        <v>628.16500000000065</v>
      </c>
      <c r="AC31" s="36">
        <f>'Более 100 т.у.т. ЦТ'!AC31+ЯНАО!S31</f>
        <v>0</v>
      </c>
      <c r="AD31" s="39">
        <f>'Более 100 т.у.т. ЦТ'!AD31+ЯНАО!T31</f>
        <v>0</v>
      </c>
      <c r="AE31" s="39">
        <f>'Более 100 т.у.т. ЦТ'!AE31+ЯНАО!U31</f>
        <v>0</v>
      </c>
      <c r="AF31" s="39">
        <f>'Более 100 т.у.т. ЦТ'!AF31+ЯНАО!V31</f>
        <v>0</v>
      </c>
      <c r="AG31" s="38">
        <f>'Более 100 т.у.т. ЦТ'!AG31+ЯНАО!W31</f>
        <v>262.20000000000005</v>
      </c>
      <c r="AH31" s="128">
        <f t="shared" si="5"/>
        <v>146.18</v>
      </c>
      <c r="AI31" s="75">
        <f t="shared" si="5"/>
        <v>240.02999999999997</v>
      </c>
      <c r="AJ31" s="75">
        <f t="shared" si="5"/>
        <v>41.8</v>
      </c>
      <c r="AK31" s="75">
        <f t="shared" si="5"/>
        <v>85.9</v>
      </c>
      <c r="AL31" s="76">
        <f t="shared" si="5"/>
        <v>6893.4279999999999</v>
      </c>
    </row>
    <row r="32" spans="1:38" s="1" customFormat="1" ht="93" customHeight="1" thickBot="1" x14ac:dyDescent="0.35">
      <c r="A32" s="12"/>
      <c r="B32" s="445" t="s">
        <v>22</v>
      </c>
      <c r="C32" s="446"/>
      <c r="D32" s="45">
        <f>'Более 100 т.у.т. ЦТ'!D32+ЦТ!D32</f>
        <v>160.91</v>
      </c>
      <c r="E32" s="48">
        <f>'Более 100 т.у.т. ЦТ'!E32+ЦТ!E32</f>
        <v>304.26</v>
      </c>
      <c r="F32" s="48">
        <f>'Более 100 т.у.т. ЦТ'!F32+ЦТ!F32</f>
        <v>0</v>
      </c>
      <c r="G32" s="48">
        <f>'Более 100 т.у.т. ЦТ'!G32+ЦТ!G32</f>
        <v>0</v>
      </c>
      <c r="H32" s="46">
        <f>'Более 100 т.у.т. ЦТ'!H32+ЦТ!H32</f>
        <v>7986.3689999999997</v>
      </c>
      <c r="I32" s="45">
        <f>'Более 100 т.у.т. ЦТ'!I32+ВТ!D32</f>
        <v>46.61</v>
      </c>
      <c r="J32" s="48">
        <f>'Более 100 т.у.т. ЦТ'!J32+ВТ!E32</f>
        <v>46.61</v>
      </c>
      <c r="K32" s="48">
        <f>'Более 100 т.у.т. ЦТ'!K32+ВТ!F32</f>
        <v>0</v>
      </c>
      <c r="L32" s="48">
        <f>'Более 100 т.у.т. ЦТ'!L32+ВТ!G32</f>
        <v>0</v>
      </c>
      <c r="M32" s="46">
        <f>'Более 100 т.у.т. ЦТ'!M32+ВТ!H32</f>
        <v>2721.09</v>
      </c>
      <c r="N32" s="45">
        <f>'Более 100 т.у.т. ЦТ'!N32+СТ!J32</f>
        <v>0</v>
      </c>
      <c r="O32" s="48">
        <f>'Более 100 т.у.т. ЦТ'!O32+СТ!K32</f>
        <v>0</v>
      </c>
      <c r="P32" s="48">
        <f>'Более 100 т.у.т. ЦТ'!P32+СТ!L32</f>
        <v>91.87</v>
      </c>
      <c r="Q32" s="48">
        <f>'Более 100 т.у.т. ЦТ'!Q32+СТ!M32</f>
        <v>371.87</v>
      </c>
      <c r="R32" s="46">
        <f>'Более 100 т.у.т. ЦТ'!R32+СТ!N32</f>
        <v>0</v>
      </c>
      <c r="S32" s="45">
        <f>'Более 100 т.у.т. ЦТ'!S32+ЮТ!D32</f>
        <v>0</v>
      </c>
      <c r="T32" s="48">
        <f>'Более 100 т.у.т. ЦТ'!T32+ЮТ!E32</f>
        <v>69.22</v>
      </c>
      <c r="U32" s="48">
        <f>'Более 100 т.у.т. ЦТ'!U32+ЮТ!F32</f>
        <v>0</v>
      </c>
      <c r="V32" s="48">
        <f>'Более 100 т.у.т. ЦТ'!V32+ЮТ!G32</f>
        <v>0</v>
      </c>
      <c r="W32" s="47">
        <f>'Более 100 т.у.т. ЦТ'!W32+ЮТ!H32</f>
        <v>2160.5129999999999</v>
      </c>
      <c r="X32" s="45">
        <f>'Более 100 т.у.т. ЦТ'!X32+ХМАО!D32</f>
        <v>8.5950000000000006</v>
      </c>
      <c r="Y32" s="48">
        <f>'Более 100 т.у.т. ЦТ'!Y32+ХМАО!E32</f>
        <v>63.174999999999997</v>
      </c>
      <c r="Z32" s="48">
        <f>'Более 100 т.у.т. ЦТ'!Z32+ХМАО!F32</f>
        <v>0</v>
      </c>
      <c r="AA32" s="48">
        <f>'Более 100 т.у.т. ЦТ'!AA32+ХМАО!G32</f>
        <v>0</v>
      </c>
      <c r="AB32" s="46">
        <f>'Более 100 т.у.т. ЦТ'!AB32+ХМАО!H32</f>
        <v>1850.3459999999975</v>
      </c>
      <c r="AC32" s="45">
        <f>'Более 100 т.у.т. ЦТ'!AC32+ЯНАО!S32</f>
        <v>0</v>
      </c>
      <c r="AD32" s="48">
        <f>'Более 100 т.у.т. ЦТ'!AD32+ЯНАО!T32</f>
        <v>0</v>
      </c>
      <c r="AE32" s="48">
        <f>'Более 100 т.у.т. ЦТ'!AE32+ЯНАО!U32</f>
        <v>0</v>
      </c>
      <c r="AF32" s="48">
        <f>'Более 100 т.у.т. ЦТ'!AF32+ЯНАО!V32</f>
        <v>0</v>
      </c>
      <c r="AG32" s="47">
        <f>'Более 100 т.у.т. ЦТ'!AG32+ЯНАО!W32</f>
        <v>979.60799999999983</v>
      </c>
      <c r="AH32" s="129">
        <f t="shared" si="5"/>
        <v>216.11500000000001</v>
      </c>
      <c r="AI32" s="78">
        <f t="shared" si="5"/>
        <v>483.26499999999999</v>
      </c>
      <c r="AJ32" s="78">
        <f t="shared" si="5"/>
        <v>91.87</v>
      </c>
      <c r="AK32" s="78">
        <f t="shared" si="5"/>
        <v>371.87</v>
      </c>
      <c r="AL32" s="79">
        <f t="shared" si="5"/>
        <v>15697.925999999996</v>
      </c>
    </row>
    <row r="33" spans="1:38" s="3" customFormat="1" ht="33.75" customHeight="1" thickBot="1" x14ac:dyDescent="0.4">
      <c r="A33" s="15"/>
      <c r="B33" s="447" t="s">
        <v>10</v>
      </c>
      <c r="C33" s="448"/>
      <c r="D33" s="450"/>
      <c r="E33" s="450"/>
      <c r="F33" s="450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50"/>
      <c r="R33" s="450"/>
      <c r="S33" s="450"/>
      <c r="T33" s="450"/>
      <c r="U33" s="450"/>
      <c r="V33" s="450"/>
      <c r="W33" s="450"/>
      <c r="X33" s="450"/>
      <c r="Y33" s="450"/>
      <c r="Z33" s="450"/>
      <c r="AA33" s="450"/>
      <c r="AB33" s="450"/>
      <c r="AC33" s="450"/>
      <c r="AD33" s="450"/>
      <c r="AE33" s="450"/>
      <c r="AF33" s="450"/>
      <c r="AG33" s="450"/>
      <c r="AH33" s="448"/>
      <c r="AI33" s="448"/>
      <c r="AJ33" s="448"/>
      <c r="AK33" s="448"/>
      <c r="AL33" s="451"/>
    </row>
    <row r="34" spans="1:38" s="1" customFormat="1" ht="60.75" customHeight="1" thickBot="1" x14ac:dyDescent="0.35">
      <c r="A34" s="12"/>
      <c r="B34" s="394" t="s">
        <v>20</v>
      </c>
      <c r="C34" s="452"/>
      <c r="D34" s="23">
        <f>'Более 100 т.у.т. ЦТ'!D34+ЦТ!D34</f>
        <v>1</v>
      </c>
      <c r="E34" s="25">
        <f>'Более 100 т.у.т. ЦТ'!E34+ЦТ!E34</f>
        <v>4</v>
      </c>
      <c r="F34" s="25">
        <f>'Более 100 т.у.т. ЦТ'!F34+ЦТ!F34</f>
        <v>0</v>
      </c>
      <c r="G34" s="25">
        <f>'Более 100 т.у.т. ЦТ'!G34+ЦТ!G34</f>
        <v>0</v>
      </c>
      <c r="H34" s="24">
        <f>'Более 100 т.у.т. ЦТ'!H34+ЦТ!H34</f>
        <v>82</v>
      </c>
      <c r="I34" s="23">
        <f>'Более 100 т.у.т. ЦТ'!I34+ВТ!D34</f>
        <v>0</v>
      </c>
      <c r="J34" s="25">
        <f>'Более 100 т.у.т. ЦТ'!J34+ВТ!E34</f>
        <v>2</v>
      </c>
      <c r="K34" s="25">
        <f>'Более 100 т.у.т. ЦТ'!K34+ВТ!F34</f>
        <v>4</v>
      </c>
      <c r="L34" s="25">
        <f>'Более 100 т.у.т. ЦТ'!L34+ВТ!G34</f>
        <v>5</v>
      </c>
      <c r="M34" s="24">
        <f>'Более 100 т.у.т. ЦТ'!M34+ВТ!H34</f>
        <v>75</v>
      </c>
      <c r="N34" s="23">
        <f>'Более 100 т.у.т. ЦТ'!N34+СТ!J34</f>
        <v>0</v>
      </c>
      <c r="O34" s="25">
        <f>'Более 100 т.у.т. ЦТ'!O34+СТ!K34</f>
        <v>4</v>
      </c>
      <c r="P34" s="25">
        <f>'Более 100 т.у.т. ЦТ'!P34+СТ!L34</f>
        <v>6</v>
      </c>
      <c r="Q34" s="25">
        <f>'Более 100 т.у.т. ЦТ'!Q34+СТ!M34</f>
        <v>10</v>
      </c>
      <c r="R34" s="24">
        <f>'Более 100 т.у.т. ЦТ'!R34+СТ!N34</f>
        <v>79</v>
      </c>
      <c r="S34" s="23">
        <f>'Более 100 т.у.т. ЦТ'!S34+ЮТ!D34</f>
        <v>1</v>
      </c>
      <c r="T34" s="25">
        <f>'Более 100 т.у.т. ЦТ'!T34+ЮТ!E34</f>
        <v>1</v>
      </c>
      <c r="U34" s="25">
        <f>'Более 100 т.у.т. ЦТ'!U34+ЮТ!F34</f>
        <v>1</v>
      </c>
      <c r="V34" s="25">
        <f>'Более 100 т.у.т. ЦТ'!V34+ЮТ!G34</f>
        <v>1</v>
      </c>
      <c r="W34" s="24">
        <f>'Более 100 т.у.т. ЦТ'!W34+ЮТ!H34</f>
        <v>46</v>
      </c>
      <c r="X34" s="23">
        <f>'Более 100 т.у.т. ЦТ'!X34+ХМАО!D34</f>
        <v>0</v>
      </c>
      <c r="Y34" s="25">
        <f>'Более 100 т.у.т. ЦТ'!Y34+ХМАО!E34</f>
        <v>0</v>
      </c>
      <c r="Z34" s="25">
        <f>'Более 100 т.у.т. ЦТ'!Z34+ХМАО!F34</f>
        <v>0</v>
      </c>
      <c r="AA34" s="25">
        <f>'Более 100 т.у.т. ЦТ'!AA34+ХМАО!G34</f>
        <v>0</v>
      </c>
      <c r="AB34" s="24">
        <f>'Более 100 т.у.т. ЦТ'!AB34+ХМАО!H34</f>
        <v>0</v>
      </c>
      <c r="AC34" s="23">
        <f>'Более 100 т.у.т. ЦТ'!AC34+ЯНАО!S34</f>
        <v>0</v>
      </c>
      <c r="AD34" s="25">
        <f>'Более 100 т.у.т. ЦТ'!AD34+ЯНАО!T34</f>
        <v>0</v>
      </c>
      <c r="AE34" s="25">
        <f>'Более 100 т.у.т. ЦТ'!AE34+ЯНАО!U34</f>
        <v>0</v>
      </c>
      <c r="AF34" s="25">
        <f>'Более 100 т.у.т. ЦТ'!AF34+ЯНАО!V34</f>
        <v>0</v>
      </c>
      <c r="AG34" s="24">
        <f>'Более 100 т.у.т. ЦТ'!AG34+ЯНАО!W34</f>
        <v>0</v>
      </c>
      <c r="AH34" s="71">
        <f t="shared" ref="AH34:AL36" si="6">AC34+X34+S34+N34+I34+D34</f>
        <v>2</v>
      </c>
      <c r="AI34" s="72">
        <f t="shared" si="6"/>
        <v>11</v>
      </c>
      <c r="AJ34" s="72">
        <f t="shared" si="6"/>
        <v>11</v>
      </c>
      <c r="AK34" s="72">
        <f t="shared" si="6"/>
        <v>16</v>
      </c>
      <c r="AL34" s="73">
        <f t="shared" si="6"/>
        <v>282</v>
      </c>
    </row>
    <row r="35" spans="1:38" s="1" customFormat="1" ht="59.25" customHeight="1" thickBot="1" x14ac:dyDescent="0.35">
      <c r="A35" s="12"/>
      <c r="B35" s="394" t="s">
        <v>23</v>
      </c>
      <c r="C35" s="395"/>
      <c r="D35" s="36">
        <f>'Более 100 т.у.т. ЦТ'!D35+ЦТ!D35</f>
        <v>5</v>
      </c>
      <c r="E35" s="39">
        <f>'Более 100 т.у.т. ЦТ'!E35+ЦТ!E35</f>
        <v>26.51</v>
      </c>
      <c r="F35" s="39">
        <f>'Более 100 т.у.т. ЦТ'!F35+ЦТ!F35</f>
        <v>0</v>
      </c>
      <c r="G35" s="39">
        <f>'Более 100 т.у.т. ЦТ'!G35+ЦТ!G35</f>
        <v>0</v>
      </c>
      <c r="H35" s="38">
        <f>'Более 100 т.у.т. ЦТ'!H35+ЦТ!H35</f>
        <v>389.9</v>
      </c>
      <c r="I35" s="36">
        <f>'Более 100 т.у.т. ЦТ'!I35+ВТ!D35</f>
        <v>0</v>
      </c>
      <c r="J35" s="39">
        <f>'Более 100 т.у.т. ЦТ'!J35+ВТ!E35</f>
        <v>16.510000000000002</v>
      </c>
      <c r="K35" s="39">
        <f>'Более 100 т.у.т. ЦТ'!K35+ВТ!F35</f>
        <v>20.56</v>
      </c>
      <c r="L35" s="39">
        <f>'Более 100 т.у.т. ЦТ'!L35+ВТ!G35</f>
        <v>25.45</v>
      </c>
      <c r="M35" s="38">
        <f>'Более 100 т.у.т. ЦТ'!M35+ВТ!H35</f>
        <v>264.86</v>
      </c>
      <c r="N35" s="36">
        <f>'Более 100 т.у.т. ЦТ'!N35+СТ!J35</f>
        <v>0</v>
      </c>
      <c r="O35" s="39">
        <f>'Более 100 т.у.т. ЦТ'!O35+СТ!K35</f>
        <v>56.44</v>
      </c>
      <c r="P35" s="39">
        <f>'Более 100 т.у.т. ЦТ'!P35+СТ!L35</f>
        <v>10.25</v>
      </c>
      <c r="Q35" s="39">
        <f>'Более 100 т.у.т. ЦТ'!Q35+СТ!M35</f>
        <v>56.8</v>
      </c>
      <c r="R35" s="38">
        <f>'Более 100 т.у.т. ЦТ'!R35+СТ!N35</f>
        <v>694.90299999999991</v>
      </c>
      <c r="S35" s="36">
        <f>'Более 100 т.у.т. ЦТ'!S35+ЮТ!D35</f>
        <v>3.14</v>
      </c>
      <c r="T35" s="39">
        <f>'Более 100 т.у.т. ЦТ'!T35+ЮТ!E35</f>
        <v>3.14</v>
      </c>
      <c r="U35" s="39">
        <f>'Более 100 т.у.т. ЦТ'!U35+ЮТ!F35</f>
        <v>2.8959999999999999</v>
      </c>
      <c r="V35" s="39">
        <f>'Более 100 т.у.т. ЦТ'!V35+ЮТ!G35</f>
        <v>2.9</v>
      </c>
      <c r="W35" s="38">
        <f>'Более 100 т.у.т. ЦТ'!W35+ЮТ!H35</f>
        <v>202.72300000000001</v>
      </c>
      <c r="X35" s="36">
        <f>'Более 100 т.у.т. ЦТ'!X35+ХМАО!D35</f>
        <v>0</v>
      </c>
      <c r="Y35" s="39">
        <f>'Более 100 т.у.т. ЦТ'!Y35+ХМАО!E35</f>
        <v>0</v>
      </c>
      <c r="Z35" s="39">
        <f>'Более 100 т.у.т. ЦТ'!Z35+ХМАО!F35</f>
        <v>0</v>
      </c>
      <c r="AA35" s="39">
        <f>'Более 100 т.у.т. ЦТ'!AA35+ХМАО!G35</f>
        <v>0</v>
      </c>
      <c r="AB35" s="38">
        <f>'Более 100 т.у.т. ЦТ'!AB35+ХМАО!H35</f>
        <v>0</v>
      </c>
      <c r="AC35" s="36">
        <f>'Более 100 т.у.т. ЦТ'!AC35+ЯНАО!S35</f>
        <v>0</v>
      </c>
      <c r="AD35" s="39">
        <f>'Более 100 т.у.т. ЦТ'!AD35+ЯНАО!T35</f>
        <v>0</v>
      </c>
      <c r="AE35" s="39">
        <f>'Более 100 т.у.т. ЦТ'!AE35+ЯНАО!U35</f>
        <v>0</v>
      </c>
      <c r="AF35" s="39">
        <f>'Более 100 т.у.т. ЦТ'!AF35+ЯНАО!V35</f>
        <v>0</v>
      </c>
      <c r="AG35" s="38">
        <f>'Более 100 т.у.т. ЦТ'!AG35+ЯНАО!W35</f>
        <v>0</v>
      </c>
      <c r="AH35" s="74">
        <f t="shared" si="6"/>
        <v>8.14</v>
      </c>
      <c r="AI35" s="75">
        <f t="shared" si="6"/>
        <v>102.60000000000001</v>
      </c>
      <c r="AJ35" s="75">
        <f t="shared" si="6"/>
        <v>33.706000000000003</v>
      </c>
      <c r="AK35" s="75">
        <f t="shared" si="6"/>
        <v>85.149999999999991</v>
      </c>
      <c r="AL35" s="76">
        <f t="shared" si="6"/>
        <v>1552.386</v>
      </c>
    </row>
    <row r="36" spans="1:38" s="1" customFormat="1" ht="87" customHeight="1" thickBot="1" x14ac:dyDescent="0.35">
      <c r="A36" s="12"/>
      <c r="B36" s="445" t="s">
        <v>22</v>
      </c>
      <c r="C36" s="446"/>
      <c r="D36" s="45">
        <f>'Более 100 т.у.т. ЦТ'!D36+ЦТ!D36</f>
        <v>4.5</v>
      </c>
      <c r="E36" s="48">
        <f>'Более 100 т.у.т. ЦТ'!E36+ЦТ!E36</f>
        <v>60.65</v>
      </c>
      <c r="F36" s="48">
        <f>'Более 100 т.у.т. ЦТ'!F36+ЦТ!F36</f>
        <v>0</v>
      </c>
      <c r="G36" s="48">
        <f>'Более 100 т.у.т. ЦТ'!G36+ЦТ!G36</f>
        <v>0</v>
      </c>
      <c r="H36" s="47">
        <f>'Более 100 т.у.т. ЦТ'!H36+ЦТ!H36</f>
        <v>497.46700000000004</v>
      </c>
      <c r="I36" s="45">
        <f>'Более 100 т.у.т. ЦТ'!I36+ВТ!D36</f>
        <v>0</v>
      </c>
      <c r="J36" s="48">
        <f>'Более 100 т.у.т. ЦТ'!J36+ВТ!E36</f>
        <v>48.6</v>
      </c>
      <c r="K36" s="48">
        <f>'Более 100 т.у.т. ЦТ'!K36+ВТ!F36</f>
        <v>40.799999999999997</v>
      </c>
      <c r="L36" s="48">
        <f>'Более 100 т.у.т. ЦТ'!L36+ВТ!G36</f>
        <v>47.42</v>
      </c>
      <c r="M36" s="47">
        <f>'Более 100 т.у.т. ЦТ'!M36+ВТ!H36</f>
        <v>432.46</v>
      </c>
      <c r="N36" s="45">
        <f>'Более 100 т.у.т. ЦТ'!N36+СТ!J36</f>
        <v>0</v>
      </c>
      <c r="O36" s="48">
        <f>'Более 100 т.у.т. ЦТ'!O36+СТ!K36</f>
        <v>168.46</v>
      </c>
      <c r="P36" s="48">
        <f>'Более 100 т.у.т. ЦТ'!P36+СТ!L36</f>
        <v>13.618</v>
      </c>
      <c r="Q36" s="48">
        <f>'Более 100 т.у.т. ЦТ'!Q36+СТ!M36</f>
        <v>142.85</v>
      </c>
      <c r="R36" s="47">
        <f>'Более 100 т.у.т. ЦТ'!R36+СТ!N36</f>
        <v>1602.3620000000003</v>
      </c>
      <c r="S36" s="45">
        <f>'Более 100 т.у.т. ЦТ'!S36+ЮТ!D36</f>
        <v>7.17</v>
      </c>
      <c r="T36" s="48">
        <f>'Более 100 т.у.т. ЦТ'!T36+ЮТ!E36</f>
        <v>7.17</v>
      </c>
      <c r="U36" s="48">
        <f>'Более 100 т.у.т. ЦТ'!U36+ЮТ!F36</f>
        <v>5.6</v>
      </c>
      <c r="V36" s="48">
        <f>'Более 100 т.у.т. ЦТ'!V36+ЮТ!G36</f>
        <v>5.6</v>
      </c>
      <c r="W36" s="47">
        <f>'Более 100 т.у.т. ЦТ'!W36+ЮТ!H36</f>
        <v>271.36</v>
      </c>
      <c r="X36" s="45">
        <f>'Более 100 т.у.т. ЦТ'!X36+ХМАО!D36</f>
        <v>0</v>
      </c>
      <c r="Y36" s="48">
        <f>'Более 100 т.у.т. ЦТ'!Y36+ХМАО!E36</f>
        <v>0</v>
      </c>
      <c r="Z36" s="48">
        <f>'Более 100 т.у.т. ЦТ'!Z36+ХМАО!F36</f>
        <v>0</v>
      </c>
      <c r="AA36" s="48">
        <f>'Более 100 т.у.т. ЦТ'!AA36+ХМАО!G36</f>
        <v>0</v>
      </c>
      <c r="AB36" s="47">
        <f>'Более 100 т.у.т. ЦТ'!AB36+ХМАО!H36</f>
        <v>0</v>
      </c>
      <c r="AC36" s="45">
        <f>'Более 100 т.у.т. ЦТ'!AC36+ЯНАО!S36</f>
        <v>0</v>
      </c>
      <c r="AD36" s="48">
        <f>'Более 100 т.у.т. ЦТ'!AD36+ЯНАО!T36</f>
        <v>0</v>
      </c>
      <c r="AE36" s="48">
        <f>'Более 100 т.у.т. ЦТ'!AE36+ЯНАО!U36</f>
        <v>0</v>
      </c>
      <c r="AF36" s="48">
        <f>'Более 100 т.у.т. ЦТ'!AF36+ЯНАО!V36</f>
        <v>0</v>
      </c>
      <c r="AG36" s="47">
        <f>'Более 100 т.у.т. ЦТ'!AG36+ЯНАО!W36</f>
        <v>0</v>
      </c>
      <c r="AH36" s="77">
        <f t="shared" si="6"/>
        <v>11.67</v>
      </c>
      <c r="AI36" s="78">
        <f t="shared" si="6"/>
        <v>284.88</v>
      </c>
      <c r="AJ36" s="78">
        <f t="shared" si="6"/>
        <v>60.018000000000001</v>
      </c>
      <c r="AK36" s="78">
        <f t="shared" si="6"/>
        <v>195.87</v>
      </c>
      <c r="AL36" s="79">
        <f t="shared" si="6"/>
        <v>2803.6490000000003</v>
      </c>
    </row>
    <row r="37" spans="1:38" s="3" customFormat="1" ht="35.25" customHeight="1" thickBot="1" x14ac:dyDescent="0.4">
      <c r="A37" s="15"/>
      <c r="B37" s="447" t="s">
        <v>11</v>
      </c>
      <c r="C37" s="448"/>
      <c r="D37" s="448"/>
      <c r="E37" s="448"/>
      <c r="F37" s="448"/>
      <c r="G37" s="448"/>
      <c r="H37" s="448"/>
      <c r="I37" s="448"/>
      <c r="J37" s="448"/>
      <c r="K37" s="448"/>
      <c r="L37" s="448"/>
      <c r="M37" s="448"/>
      <c r="N37" s="448"/>
      <c r="O37" s="448"/>
      <c r="P37" s="448"/>
      <c r="Q37" s="448"/>
      <c r="R37" s="448"/>
      <c r="S37" s="448"/>
      <c r="T37" s="448"/>
      <c r="U37" s="448"/>
      <c r="V37" s="448"/>
      <c r="W37" s="448"/>
      <c r="X37" s="448"/>
      <c r="Y37" s="448"/>
      <c r="Z37" s="448"/>
      <c r="AA37" s="448"/>
      <c r="AB37" s="448"/>
      <c r="AC37" s="448"/>
      <c r="AD37" s="448"/>
      <c r="AE37" s="448"/>
      <c r="AF37" s="448"/>
      <c r="AG37" s="448"/>
      <c r="AH37" s="448"/>
      <c r="AI37" s="448"/>
      <c r="AJ37" s="448"/>
      <c r="AK37" s="448"/>
      <c r="AL37" s="451"/>
    </row>
    <row r="38" spans="1:38" s="1" customFormat="1" ht="63" customHeight="1" thickBot="1" x14ac:dyDescent="0.35">
      <c r="A38" s="12"/>
      <c r="B38" s="394" t="s">
        <v>20</v>
      </c>
      <c r="C38" s="452"/>
      <c r="D38" s="23">
        <f>'Более 100 т.у.т. ЦТ'!D38+ЦТ!D38</f>
        <v>58</v>
      </c>
      <c r="E38" s="25">
        <f>ЦТ!E38</f>
        <v>260</v>
      </c>
      <c r="F38" s="25">
        <f>'Более 100 т.у.т. ЦТ'!F38+ЦТ!F38</f>
        <v>9</v>
      </c>
      <c r="G38" s="25">
        <f>'Более 100 т.у.т. ЦТ'!G38+ЦТ!G38</f>
        <v>179</v>
      </c>
      <c r="H38" s="24">
        <f>'Более 100 т.у.т. ЦТ'!H38+ЦТ!H38</f>
        <v>3519</v>
      </c>
      <c r="I38" s="23">
        <f>'Более 100 т.у.т. ЦТ'!I38+ВТ!D38</f>
        <v>2</v>
      </c>
      <c r="J38" s="25">
        <f>'Более 100 т.у.т. ЦТ'!J38+ВТ!E38</f>
        <v>12</v>
      </c>
      <c r="K38" s="25">
        <f>'Более 100 т.у.т. ЦТ'!K38+ВТ!F38</f>
        <v>10</v>
      </c>
      <c r="L38" s="25">
        <f>'Более 100 т.у.т. ЦТ'!L38+ВТ!G38</f>
        <v>37</v>
      </c>
      <c r="M38" s="24">
        <f>'Более 100 т.у.т. ЦТ'!M38+ВТ!H38</f>
        <v>531</v>
      </c>
      <c r="N38" s="23">
        <f>'Более 100 т.у.т. ЦТ'!N38+СТ!J38</f>
        <v>8</v>
      </c>
      <c r="O38" s="25">
        <f>'Более 100 т.у.т. ЦТ'!O38+СТ!K38</f>
        <v>20</v>
      </c>
      <c r="P38" s="25">
        <f>'Более 100 т.у.т. ЦТ'!P38+СТ!L38</f>
        <v>0</v>
      </c>
      <c r="Q38" s="25">
        <f>'Более 100 т.у.т. ЦТ'!Q38+СТ!M38</f>
        <v>3</v>
      </c>
      <c r="R38" s="24">
        <f>'Более 100 т.у.т. ЦТ'!R38+СТ!N38</f>
        <v>528</v>
      </c>
      <c r="S38" s="23">
        <f>'Более 100 т.у.т. ЦТ'!S38+ЮТ!D38</f>
        <v>25</v>
      </c>
      <c r="T38" s="25">
        <f>'Более 100 т.у.т. ЦТ'!T38+ЮТ!E38</f>
        <v>60</v>
      </c>
      <c r="U38" s="25">
        <f>'Более 100 т.у.т. ЦТ'!U38+ЮТ!F38</f>
        <v>13</v>
      </c>
      <c r="V38" s="25">
        <f>'Более 100 т.у.т. ЦТ'!V38+ЮТ!G38</f>
        <v>52</v>
      </c>
      <c r="W38" s="24">
        <f>'Более 100 т.у.т. ЦТ'!W38+ЮТ!H38</f>
        <v>900</v>
      </c>
      <c r="X38" s="23">
        <f>'Более 100 т.у.т. ЦТ'!X38+ХМАО!D38</f>
        <v>9</v>
      </c>
      <c r="Y38" s="25">
        <f>'Более 100 т.у.т. ЦТ'!Y38+ХМАО!E38</f>
        <v>16</v>
      </c>
      <c r="Z38" s="25">
        <f>'Более 100 т.у.т. ЦТ'!Z38+ХМАО!F38</f>
        <v>0</v>
      </c>
      <c r="AA38" s="25">
        <f>'Более 100 т.у.т. ЦТ'!AA38+ХМАО!G38</f>
        <v>0</v>
      </c>
      <c r="AB38" s="24">
        <f>'Более 100 т.у.т. ЦТ'!AB38+ХМАО!H38</f>
        <v>329</v>
      </c>
      <c r="AC38" s="23">
        <f>'Более 100 т.у.т. ЦТ'!AC38+ЯНАО!S38</f>
        <v>0</v>
      </c>
      <c r="AD38" s="25">
        <f>'Более 100 т.у.т. ЦТ'!AD38+ЯНАО!T38</f>
        <v>1</v>
      </c>
      <c r="AE38" s="25">
        <f>'Более 100 т.у.т. ЦТ'!AE38+ЯНАО!U38</f>
        <v>0</v>
      </c>
      <c r="AF38" s="25">
        <f>'Более 100 т.у.т. ЦТ'!AF38+ЯНАО!V38</f>
        <v>0</v>
      </c>
      <c r="AG38" s="24">
        <f>'Более 100 т.у.т. ЦТ'!AG38+ЯНАО!W38</f>
        <v>18</v>
      </c>
      <c r="AH38" s="71">
        <f t="shared" ref="AH38:AL40" si="7">AC38+X38+S38+N38+I38+D38</f>
        <v>102</v>
      </c>
      <c r="AI38" s="72">
        <f t="shared" si="7"/>
        <v>369</v>
      </c>
      <c r="AJ38" s="72">
        <f t="shared" si="7"/>
        <v>32</v>
      </c>
      <c r="AK38" s="72">
        <f t="shared" si="7"/>
        <v>271</v>
      </c>
      <c r="AL38" s="73">
        <f t="shared" si="7"/>
        <v>5825</v>
      </c>
    </row>
    <row r="39" spans="1:38" s="1" customFormat="1" ht="59.25" customHeight="1" thickBot="1" x14ac:dyDescent="0.35">
      <c r="A39" s="12"/>
      <c r="B39" s="394" t="s">
        <v>23</v>
      </c>
      <c r="C39" s="395"/>
      <c r="D39" s="36">
        <f>'Более 100 т.у.т. ЦТ'!D39+ЦТ!D39</f>
        <v>290.02</v>
      </c>
      <c r="E39" s="39">
        <f>'Более 100 т.у.т. ЦТ'!E39+ЦТ!E39</f>
        <v>1301.8499999999999</v>
      </c>
      <c r="F39" s="39">
        <f>'Более 100 т.у.т. ЦТ'!F39+ЦТ!F39</f>
        <v>47.19</v>
      </c>
      <c r="G39" s="39">
        <f>'Более 100 т.у.т. ЦТ'!G39+ЦТ!G39</f>
        <v>940.67</v>
      </c>
      <c r="H39" s="38">
        <f>'Более 100 т.у.т. ЦТ'!H39+ЦТ!H39</f>
        <v>18971.587</v>
      </c>
      <c r="I39" s="36">
        <f>'Более 100 т.у.т. ЦТ'!I39+ВТ!D39</f>
        <v>9.3800000000000008</v>
      </c>
      <c r="J39" s="39">
        <f>'Более 100 т.у.т. ЦТ'!J39+ВТ!E39</f>
        <v>42.06</v>
      </c>
      <c r="K39" s="39">
        <f>'Более 100 т.у.т. ЦТ'!K39+ВТ!F39</f>
        <v>37.64</v>
      </c>
      <c r="L39" s="39">
        <f>'Более 100 т.у.т. ЦТ'!L39+ВТ!G39</f>
        <v>130.81</v>
      </c>
      <c r="M39" s="38">
        <f>'Более 100 т.у.т. ЦТ'!M39+ВТ!H39</f>
        <v>1952.61</v>
      </c>
      <c r="N39" s="36">
        <f>'Более 100 т.у.т. ЦТ'!N39+СТ!J39</f>
        <v>31.36</v>
      </c>
      <c r="O39" s="39">
        <f>'Более 100 т.у.т. ЦТ'!O39+СТ!K39</f>
        <v>74.42</v>
      </c>
      <c r="P39" s="39">
        <f>'Более 100 т.у.т. ЦТ'!P39+СТ!L39</f>
        <v>0</v>
      </c>
      <c r="Q39" s="39">
        <f>'Более 100 т.у.т. ЦТ'!Q39+СТ!M39</f>
        <v>9.9380000000000006</v>
      </c>
      <c r="R39" s="38">
        <f>'Более 100 т.у.т. ЦТ'!R39+СТ!N39</f>
        <v>1982.29</v>
      </c>
      <c r="S39" s="36">
        <f>'Более 100 т.у.т. ЦТ'!S39+ЮТ!D39</f>
        <v>88.98</v>
      </c>
      <c r="T39" s="39">
        <f>'Более 100 т.у.т. ЦТ'!T39+ЮТ!E39</f>
        <v>211.52</v>
      </c>
      <c r="U39" s="39">
        <f>'Более 100 т.у.т. ЦТ'!U39+ЮТ!F39</f>
        <v>51.707000000000001</v>
      </c>
      <c r="V39" s="39">
        <f>'Более 100 т.у.т. ЦТ'!V39+ЮТ!G39</f>
        <v>199.79</v>
      </c>
      <c r="W39" s="38">
        <f>'Более 100 т.у.т. ЦТ'!W39+ЮТ!H39</f>
        <v>3261.7510000000002</v>
      </c>
      <c r="X39" s="36">
        <f>'Более 100 т.у.т. ЦТ'!X39+ХМАО!D39</f>
        <v>45</v>
      </c>
      <c r="Y39" s="39">
        <f>'Более 100 т.у.т. ЦТ'!Y39+ХМАО!E39</f>
        <v>77</v>
      </c>
      <c r="Z39" s="39">
        <f>'Более 100 т.у.т. ЦТ'!Z39+ХМАО!F39</f>
        <v>0</v>
      </c>
      <c r="AA39" s="39">
        <f>'Более 100 т.у.т. ЦТ'!AA39+ХМАО!G39</f>
        <v>0</v>
      </c>
      <c r="AB39" s="38">
        <f>'Более 100 т.у.т. ЦТ'!AB39+ХМАО!H39</f>
        <v>1579.8299999999974</v>
      </c>
      <c r="AC39" s="36">
        <f>'Более 100 т.у.т. ЦТ'!AC39+ЯНАО!S39</f>
        <v>0</v>
      </c>
      <c r="AD39" s="39">
        <f>'Более 100 т.у.т. ЦТ'!AD39+ЯНАО!T39</f>
        <v>5.7</v>
      </c>
      <c r="AE39" s="39">
        <f>'Более 100 т.у.т. ЦТ'!AE39+ЯНАО!U39</f>
        <v>0</v>
      </c>
      <c r="AF39" s="39">
        <f>'Более 100 т.у.т. ЦТ'!AF39+ЯНАО!V39</f>
        <v>0</v>
      </c>
      <c r="AG39" s="38">
        <f>'Более 100 т.у.т. ЦТ'!AG39+ЯНАО!W39</f>
        <v>98.49</v>
      </c>
      <c r="AH39" s="74">
        <f t="shared" si="7"/>
        <v>464.74</v>
      </c>
      <c r="AI39" s="75">
        <f t="shared" si="7"/>
        <v>1712.55</v>
      </c>
      <c r="AJ39" s="75">
        <f t="shared" si="7"/>
        <v>136.53700000000001</v>
      </c>
      <c r="AK39" s="75">
        <f t="shared" si="7"/>
        <v>1281.2080000000001</v>
      </c>
      <c r="AL39" s="76">
        <f t="shared" si="7"/>
        <v>27846.557999999997</v>
      </c>
    </row>
    <row r="40" spans="1:38" s="1" customFormat="1" ht="84.75" customHeight="1" thickBot="1" x14ac:dyDescent="0.35">
      <c r="A40" s="12"/>
      <c r="B40" s="445" t="s">
        <v>22</v>
      </c>
      <c r="C40" s="446"/>
      <c r="D40" s="45">
        <f>'Более 100 т.у.т. ЦТ'!D40+ЦТ!D40</f>
        <v>276.52</v>
      </c>
      <c r="E40" s="48">
        <f>'Более 100 т.у.т. ЦТ'!E40+ЦТ!E40</f>
        <v>1443.38</v>
      </c>
      <c r="F40" s="48">
        <f>'Более 100 т.у.т. ЦТ'!F40+ЦТ!F40</f>
        <v>61.88</v>
      </c>
      <c r="G40" s="48">
        <f>'Более 100 т.у.т. ЦТ'!G40+ЦТ!G40</f>
        <v>1078.69</v>
      </c>
      <c r="H40" s="47">
        <f>'Более 100 т.у.т. ЦТ'!H40+ЦТ!H40</f>
        <v>23311.1</v>
      </c>
      <c r="I40" s="45">
        <f>'Более 100 т.у.т. ЦТ'!I40+ВТ!D40</f>
        <v>10</v>
      </c>
      <c r="J40" s="48">
        <f>'Более 100 т.у.т. ЦТ'!J40+ВТ!E40</f>
        <v>60</v>
      </c>
      <c r="K40" s="48">
        <f>'Более 100 т.у.т. ЦТ'!K40+ВТ!F40</f>
        <v>50</v>
      </c>
      <c r="L40" s="48">
        <f>'Более 100 т.у.т. ЦТ'!L40+ВТ!G40</f>
        <v>185</v>
      </c>
      <c r="M40" s="47">
        <f>'Более 100 т.у.т. ЦТ'!M40+ВТ!H40</f>
        <v>2655</v>
      </c>
      <c r="N40" s="45">
        <f>'Более 100 т.у.т. ЦТ'!N40+СТ!J40</f>
        <v>36</v>
      </c>
      <c r="O40" s="48">
        <f>'Более 100 т.у.т. ЦТ'!O40+СТ!K40</f>
        <v>90</v>
      </c>
      <c r="P40" s="48">
        <f>'Более 100 т.у.т. ЦТ'!P40+СТ!L40</f>
        <v>0</v>
      </c>
      <c r="Q40" s="48">
        <f>'Более 100 т.у.т. ЦТ'!Q40+СТ!M40</f>
        <v>13.5</v>
      </c>
      <c r="R40" s="47">
        <f>'Более 100 т.у.т. ЦТ'!R40+СТ!N40</f>
        <v>2372</v>
      </c>
      <c r="S40" s="45">
        <f>'Более 100 т.у.т. ЦТ'!S40+ЮТ!D40</f>
        <v>112.5</v>
      </c>
      <c r="T40" s="48">
        <f>'Более 100 т.у.т. ЦТ'!T40+ЮТ!E40</f>
        <v>270</v>
      </c>
      <c r="U40" s="48">
        <f>'Более 100 т.у.т. ЦТ'!U40+ЮТ!F40</f>
        <v>58.5</v>
      </c>
      <c r="V40" s="48">
        <f>'Более 100 т.у.т. ЦТ'!V40+ЮТ!G40</f>
        <v>234</v>
      </c>
      <c r="W40" s="47">
        <f>'Более 100 т.у.т. ЦТ'!W40+ЮТ!H40</f>
        <v>4050</v>
      </c>
      <c r="X40" s="45">
        <f>'Более 100 т.у.т. ЦТ'!X40+ХМАО!D40</f>
        <v>40.5</v>
      </c>
      <c r="Y40" s="48">
        <f>'Более 100 т.у.т. ЦТ'!Y40+ХМАО!E40</f>
        <v>72</v>
      </c>
      <c r="Z40" s="48">
        <f>'Более 100 т.у.т. ЦТ'!Z40+ХМАО!F40</f>
        <v>0</v>
      </c>
      <c r="AA40" s="48">
        <f>'Более 100 т.у.т. ЦТ'!AA40+ХМАО!G40</f>
        <v>0</v>
      </c>
      <c r="AB40" s="47">
        <f>'Более 100 т.у.т. ЦТ'!AB40+ХМАО!H40</f>
        <v>1480.5</v>
      </c>
      <c r="AC40" s="45">
        <f>'Более 100 т.у.т. ЦТ'!AC40+ЯНАО!S40</f>
        <v>0</v>
      </c>
      <c r="AD40" s="48">
        <f>'Более 100 т.у.т. ЦТ'!AD40+ЯНАО!T40</f>
        <v>19.456</v>
      </c>
      <c r="AE40" s="48">
        <f>'Более 100 т.у.т. ЦТ'!AE40+ЯНАО!U40</f>
        <v>0</v>
      </c>
      <c r="AF40" s="48">
        <f>'Более 100 т.у.т. ЦТ'!AF40+ЯНАО!V40</f>
        <v>0</v>
      </c>
      <c r="AG40" s="47">
        <f>'Более 100 т.у.т. ЦТ'!AG40+ЯНАО!W40</f>
        <v>395.55600000000004</v>
      </c>
      <c r="AH40" s="77">
        <f t="shared" si="7"/>
        <v>475.52</v>
      </c>
      <c r="AI40" s="78">
        <f t="shared" si="7"/>
        <v>1954.8360000000002</v>
      </c>
      <c r="AJ40" s="78">
        <f t="shared" si="7"/>
        <v>170.38</v>
      </c>
      <c r="AK40" s="78">
        <f t="shared" si="7"/>
        <v>1511.19</v>
      </c>
      <c r="AL40" s="79">
        <f t="shared" si="7"/>
        <v>34264.156000000003</v>
      </c>
    </row>
    <row r="41" spans="1:38" s="1" customFormat="1" ht="38.25" customHeight="1" thickBot="1" x14ac:dyDescent="0.35">
      <c r="A41" s="12"/>
      <c r="B41" s="440" t="s">
        <v>0</v>
      </c>
      <c r="C41" s="441"/>
      <c r="D41" s="430"/>
      <c r="E41" s="430"/>
      <c r="F41" s="430"/>
      <c r="G41" s="430"/>
      <c r="H41" s="430"/>
      <c r="I41" s="430"/>
      <c r="J41" s="430"/>
      <c r="K41" s="430"/>
      <c r="L41" s="430"/>
      <c r="M41" s="430"/>
      <c r="N41" s="430"/>
      <c r="O41" s="430"/>
      <c r="P41" s="430"/>
      <c r="Q41" s="430"/>
      <c r="R41" s="430"/>
      <c r="S41" s="430"/>
      <c r="T41" s="430"/>
      <c r="U41" s="430"/>
      <c r="V41" s="430"/>
      <c r="W41" s="430"/>
      <c r="X41" s="430"/>
      <c r="Y41" s="430"/>
      <c r="Z41" s="430"/>
      <c r="AA41" s="430"/>
      <c r="AB41" s="430"/>
      <c r="AC41" s="430"/>
      <c r="AD41" s="430"/>
      <c r="AE41" s="430"/>
      <c r="AF41" s="430"/>
      <c r="AG41" s="430"/>
      <c r="AH41" s="430"/>
      <c r="AI41" s="430"/>
      <c r="AJ41" s="430"/>
      <c r="AK41" s="430"/>
      <c r="AL41" s="466"/>
    </row>
    <row r="42" spans="1:38" s="1" customFormat="1" ht="88.5" customHeight="1" thickBot="1" x14ac:dyDescent="0.35">
      <c r="A42" s="12"/>
      <c r="B42" s="454" t="s">
        <v>20</v>
      </c>
      <c r="C42" s="455"/>
      <c r="D42" s="182">
        <f t="shared" ref="D42:S42" si="8">D10+D14+D18+D22+D26+D30+D34+D38</f>
        <v>65</v>
      </c>
      <c r="E42" s="183">
        <f t="shared" si="8"/>
        <v>278</v>
      </c>
      <c r="F42" s="183">
        <f t="shared" si="8"/>
        <v>9</v>
      </c>
      <c r="G42" s="183">
        <f t="shared" si="8"/>
        <v>179</v>
      </c>
      <c r="H42" s="184">
        <f t="shared" si="8"/>
        <v>4074</v>
      </c>
      <c r="I42" s="182">
        <f t="shared" si="8"/>
        <v>3</v>
      </c>
      <c r="J42" s="183">
        <f t="shared" si="8"/>
        <v>15</v>
      </c>
      <c r="K42" s="183">
        <f t="shared" si="8"/>
        <v>14</v>
      </c>
      <c r="L42" s="183">
        <f t="shared" si="8"/>
        <v>42</v>
      </c>
      <c r="M42" s="184">
        <f t="shared" si="8"/>
        <v>690</v>
      </c>
      <c r="N42" s="182">
        <f t="shared" si="8"/>
        <v>8</v>
      </c>
      <c r="O42" s="183">
        <f t="shared" si="8"/>
        <v>25</v>
      </c>
      <c r="P42" s="183">
        <f t="shared" si="8"/>
        <v>8</v>
      </c>
      <c r="Q42" s="183">
        <f t="shared" si="8"/>
        <v>17</v>
      </c>
      <c r="R42" s="184">
        <f t="shared" si="8"/>
        <v>638</v>
      </c>
      <c r="S42" s="182">
        <f t="shared" si="8"/>
        <v>27</v>
      </c>
      <c r="T42" s="183">
        <f t="shared" ref="T42:AK42" si="9">T10+T14+T18+T22+T26+T30+T34+T38</f>
        <v>66</v>
      </c>
      <c r="U42" s="183">
        <f t="shared" si="9"/>
        <v>14</v>
      </c>
      <c r="V42" s="183">
        <f t="shared" si="9"/>
        <v>53</v>
      </c>
      <c r="W42" s="184">
        <f t="shared" si="9"/>
        <v>1033</v>
      </c>
      <c r="X42" s="182">
        <f t="shared" si="9"/>
        <v>11</v>
      </c>
      <c r="Y42" s="183">
        <f t="shared" si="9"/>
        <v>19</v>
      </c>
      <c r="Z42" s="183">
        <f t="shared" si="9"/>
        <v>0</v>
      </c>
      <c r="AA42" s="183">
        <f t="shared" si="9"/>
        <v>0</v>
      </c>
      <c r="AB42" s="184">
        <f t="shared" si="9"/>
        <v>402</v>
      </c>
      <c r="AC42" s="182">
        <f t="shared" si="9"/>
        <v>1</v>
      </c>
      <c r="AD42" s="183">
        <f t="shared" si="9"/>
        <v>1</v>
      </c>
      <c r="AE42" s="183">
        <f t="shared" si="9"/>
        <v>0</v>
      </c>
      <c r="AF42" s="183">
        <f t="shared" si="9"/>
        <v>0</v>
      </c>
      <c r="AG42" s="184">
        <f t="shared" si="9"/>
        <v>52</v>
      </c>
      <c r="AH42" s="182">
        <f t="shared" si="9"/>
        <v>115</v>
      </c>
      <c r="AI42" s="183">
        <f t="shared" si="9"/>
        <v>404</v>
      </c>
      <c r="AJ42" s="183">
        <f t="shared" si="9"/>
        <v>45</v>
      </c>
      <c r="AK42" s="183">
        <f t="shared" si="9"/>
        <v>291</v>
      </c>
      <c r="AL42" s="184">
        <f>AL10+AL14+AL18+AL22+AL26+AL30+AL34+AL38</f>
        <v>6889</v>
      </c>
    </row>
    <row r="43" spans="1:38" s="1" customFormat="1" ht="89.25" customHeight="1" thickBot="1" x14ac:dyDescent="0.35">
      <c r="A43" s="12"/>
      <c r="B43" s="454" t="s">
        <v>23</v>
      </c>
      <c r="C43" s="455"/>
      <c r="D43" s="83">
        <f>D11+D15+D19+D23+D27+D31+D35+D39</f>
        <v>5988.42</v>
      </c>
      <c r="E43" s="84">
        <f t="shared" ref="E43:AK43" si="10">E11+E15+E19+E23+E27+E31+E35+E39</f>
        <v>10323.77</v>
      </c>
      <c r="F43" s="84">
        <f t="shared" si="10"/>
        <v>47.19</v>
      </c>
      <c r="G43" s="84">
        <f t="shared" si="10"/>
        <v>940.67</v>
      </c>
      <c r="H43" s="85">
        <f t="shared" si="10"/>
        <v>274535.85199999996</v>
      </c>
      <c r="I43" s="83">
        <f t="shared" si="10"/>
        <v>82.47</v>
      </c>
      <c r="J43" s="84">
        <f t="shared" si="10"/>
        <v>131.66000000000003</v>
      </c>
      <c r="K43" s="84">
        <f t="shared" si="10"/>
        <v>58.2</v>
      </c>
      <c r="L43" s="84">
        <f t="shared" si="10"/>
        <v>156.26</v>
      </c>
      <c r="M43" s="85">
        <f t="shared" si="10"/>
        <v>23099.22</v>
      </c>
      <c r="N43" s="83">
        <f t="shared" si="10"/>
        <v>31.36</v>
      </c>
      <c r="O43" s="84">
        <f t="shared" si="10"/>
        <v>180.67000000000002</v>
      </c>
      <c r="P43" s="84">
        <f t="shared" si="10"/>
        <v>602.15</v>
      </c>
      <c r="Q43" s="84">
        <f t="shared" si="10"/>
        <v>744.5379999999999</v>
      </c>
      <c r="R43" s="85">
        <f t="shared" si="10"/>
        <v>173362.18299999999</v>
      </c>
      <c r="S43" s="83">
        <f t="shared" si="10"/>
        <v>600.98</v>
      </c>
      <c r="T43" s="84">
        <f t="shared" si="10"/>
        <v>3906.8399999999997</v>
      </c>
      <c r="U43" s="84">
        <f t="shared" si="10"/>
        <v>54.603000000000002</v>
      </c>
      <c r="V43" s="84">
        <f t="shared" si="10"/>
        <v>202.69</v>
      </c>
      <c r="W43" s="85">
        <f t="shared" si="10"/>
        <v>24646.572000000004</v>
      </c>
      <c r="X43" s="83">
        <f t="shared" si="10"/>
        <v>235.65</v>
      </c>
      <c r="Y43" s="84">
        <f t="shared" si="10"/>
        <v>283.95999999999998</v>
      </c>
      <c r="Z43" s="84">
        <f t="shared" si="10"/>
        <v>0</v>
      </c>
      <c r="AA43" s="84">
        <f t="shared" si="10"/>
        <v>0</v>
      </c>
      <c r="AB43" s="85">
        <f t="shared" si="10"/>
        <v>16619.144999999997</v>
      </c>
      <c r="AC43" s="83">
        <f t="shared" si="10"/>
        <v>232.7</v>
      </c>
      <c r="AD43" s="84">
        <f t="shared" si="10"/>
        <v>5.7</v>
      </c>
      <c r="AE43" s="84">
        <f t="shared" si="10"/>
        <v>0</v>
      </c>
      <c r="AF43" s="84">
        <f t="shared" si="10"/>
        <v>0</v>
      </c>
      <c r="AG43" s="85">
        <f t="shared" si="10"/>
        <v>1662.1100000000001</v>
      </c>
      <c r="AH43" s="83">
        <f t="shared" si="10"/>
        <v>7171.5800000000008</v>
      </c>
      <c r="AI43" s="84">
        <f t="shared" si="10"/>
        <v>14832.6</v>
      </c>
      <c r="AJ43" s="84">
        <f t="shared" si="10"/>
        <v>762.14300000000003</v>
      </c>
      <c r="AK43" s="84">
        <f t="shared" si="10"/>
        <v>2044.1579999999999</v>
      </c>
      <c r="AL43" s="85">
        <f>AL11+AL15+AL19+AL23+AL27+AL31+AL35+AL39</f>
        <v>513925.08199999999</v>
      </c>
    </row>
    <row r="44" spans="1:38" s="1" customFormat="1" ht="86.25" customHeight="1" thickBot="1" x14ac:dyDescent="0.35">
      <c r="A44" s="12"/>
      <c r="B44" s="454" t="s">
        <v>22</v>
      </c>
      <c r="C44" s="455"/>
      <c r="D44" s="86">
        <f>D12+D16+D20+D24+D28+D32+D36+D40</f>
        <v>12921.69</v>
      </c>
      <c r="E44" s="87">
        <f t="shared" ref="E44:AL44" si="11">E12+E16+E20+E24+E28+E32+E36+E40</f>
        <v>23596.34</v>
      </c>
      <c r="F44" s="87">
        <f t="shared" si="11"/>
        <v>61.88</v>
      </c>
      <c r="G44" s="87">
        <f t="shared" si="11"/>
        <v>1078.69</v>
      </c>
      <c r="H44" s="88">
        <f t="shared" si="11"/>
        <v>774175.6</v>
      </c>
      <c r="I44" s="86">
        <f t="shared" si="11"/>
        <v>56.61</v>
      </c>
      <c r="J44" s="87">
        <f t="shared" si="11"/>
        <v>155.21</v>
      </c>
      <c r="K44" s="87">
        <f t="shared" si="11"/>
        <v>90.8</v>
      </c>
      <c r="L44" s="87">
        <f t="shared" si="11"/>
        <v>232.42000000000002</v>
      </c>
      <c r="M44" s="88">
        <f t="shared" si="11"/>
        <v>108012.65000000001</v>
      </c>
      <c r="N44" s="86">
        <f t="shared" si="11"/>
        <v>36</v>
      </c>
      <c r="O44" s="87">
        <f t="shared" si="11"/>
        <v>413.76</v>
      </c>
      <c r="P44" s="87">
        <f t="shared" si="11"/>
        <v>1637.0879999999997</v>
      </c>
      <c r="Q44" s="87">
        <f t="shared" si="11"/>
        <v>2151.6899999999996</v>
      </c>
      <c r="R44" s="88">
        <f t="shared" si="11"/>
        <v>438329.83200000005</v>
      </c>
      <c r="S44" s="86">
        <f t="shared" si="11"/>
        <v>852.44999999999993</v>
      </c>
      <c r="T44" s="87">
        <f t="shared" si="11"/>
        <v>9375.6899999999987</v>
      </c>
      <c r="U44" s="87">
        <f t="shared" si="11"/>
        <v>64.099999999999994</v>
      </c>
      <c r="V44" s="87">
        <f t="shared" si="11"/>
        <v>239.6</v>
      </c>
      <c r="W44" s="88">
        <f t="shared" si="11"/>
        <v>61620.585999999996</v>
      </c>
      <c r="X44" s="86">
        <f t="shared" si="11"/>
        <v>707.26499999999999</v>
      </c>
      <c r="Y44" s="87">
        <f t="shared" si="11"/>
        <v>793.34499999999991</v>
      </c>
      <c r="Z44" s="87">
        <f t="shared" si="11"/>
        <v>0</v>
      </c>
      <c r="AA44" s="87">
        <f t="shared" si="11"/>
        <v>0</v>
      </c>
      <c r="AB44" s="88">
        <f t="shared" si="11"/>
        <v>56221.252999999997</v>
      </c>
      <c r="AC44" s="86">
        <f t="shared" si="11"/>
        <v>477.07</v>
      </c>
      <c r="AD44" s="87">
        <f t="shared" si="11"/>
        <v>19.456</v>
      </c>
      <c r="AE44" s="87">
        <f t="shared" si="11"/>
        <v>0</v>
      </c>
      <c r="AF44" s="87">
        <f t="shared" si="11"/>
        <v>0</v>
      </c>
      <c r="AG44" s="88">
        <f t="shared" si="11"/>
        <v>6145.134</v>
      </c>
      <c r="AH44" s="86">
        <f t="shared" si="11"/>
        <v>15051.085000000001</v>
      </c>
      <c r="AI44" s="87">
        <f t="shared" si="11"/>
        <v>34353.800999999999</v>
      </c>
      <c r="AJ44" s="87">
        <f t="shared" si="11"/>
        <v>1853.8679999999999</v>
      </c>
      <c r="AK44" s="87">
        <f t="shared" si="11"/>
        <v>3702.3999999999996</v>
      </c>
      <c r="AL44" s="88">
        <f t="shared" si="11"/>
        <v>1444505.0549999999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60"/>
      <c r="C46" s="460"/>
      <c r="D46" s="10"/>
      <c r="E46" s="138"/>
      <c r="F46" s="10"/>
      <c r="G46" s="138"/>
      <c r="H46" s="7"/>
      <c r="I46" s="10"/>
      <c r="J46" s="138"/>
      <c r="K46" s="10"/>
      <c r="L46" s="138"/>
      <c r="M46" s="7"/>
      <c r="N46" s="7"/>
      <c r="O46" s="138"/>
      <c r="P46" s="10"/>
      <c r="Q46" s="138"/>
      <c r="R46" s="7"/>
      <c r="S46" s="10"/>
      <c r="T46" s="138"/>
      <c r="U46" s="10"/>
      <c r="V46" s="138"/>
      <c r="W46" s="7"/>
      <c r="X46" s="10"/>
      <c r="Y46" s="138"/>
      <c r="Z46" s="10"/>
      <c r="AA46" s="138"/>
      <c r="AB46" s="7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60"/>
      <c r="C47" s="460"/>
      <c r="D47" s="460"/>
      <c r="E47" s="460"/>
      <c r="F47" s="460"/>
      <c r="G47" s="460"/>
      <c r="H47" s="460"/>
      <c r="I47" s="460"/>
      <c r="J47" s="460"/>
      <c r="K47" s="460"/>
      <c r="L47" s="460"/>
      <c r="M47" s="460"/>
      <c r="N47" s="7"/>
      <c r="O47" s="138"/>
      <c r="P47" s="10"/>
      <c r="Q47" s="138"/>
      <c r="R47" s="7"/>
      <c r="S47" s="10"/>
      <c r="T47" s="138"/>
      <c r="U47" s="10"/>
      <c r="V47" s="138"/>
      <c r="W47" s="7"/>
      <c r="X47" s="10"/>
      <c r="Y47" s="138"/>
      <c r="Z47" s="10"/>
      <c r="AA47" s="138"/>
      <c r="AB47" s="8"/>
      <c r="AC47" s="10"/>
      <c r="AD47" s="138"/>
      <c r="AE47" s="10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60"/>
      <c r="C49" s="460"/>
      <c r="D49" s="460"/>
      <c r="E49" s="460"/>
      <c r="F49" s="460"/>
      <c r="G49" s="460"/>
      <c r="H49" s="460"/>
      <c r="I49" s="10"/>
      <c r="J49" s="138"/>
      <c r="K49" s="10"/>
      <c r="L49" s="138"/>
      <c r="M49" s="7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7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60"/>
      <c r="C50" s="460"/>
      <c r="D50" s="460"/>
      <c r="E50" s="460"/>
      <c r="F50" s="460"/>
      <c r="G50" s="460"/>
      <c r="H50" s="460"/>
      <c r="I50" s="460"/>
      <c r="J50" s="460"/>
      <c r="K50" s="460"/>
      <c r="L50" s="460"/>
      <c r="M50" s="460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60"/>
      <c r="C52" s="460"/>
      <c r="D52" s="460"/>
      <c r="E52" s="460"/>
      <c r="F52" s="460"/>
      <c r="G52" s="460"/>
      <c r="H52" s="460"/>
      <c r="I52" s="10"/>
      <c r="J52" s="138"/>
      <c r="K52" s="10"/>
      <c r="L52" s="138"/>
      <c r="M52" s="7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7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60"/>
      <c r="C53" s="460"/>
      <c r="D53" s="460"/>
      <c r="E53" s="460"/>
      <c r="F53" s="460"/>
      <c r="G53" s="460"/>
      <c r="H53" s="460"/>
      <c r="I53" s="10"/>
      <c r="J53" s="138"/>
      <c r="K53" s="10"/>
      <c r="L53" s="138"/>
      <c r="M53" s="7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60"/>
      <c r="C54" s="460"/>
      <c r="D54" s="460"/>
      <c r="E54" s="460"/>
      <c r="F54" s="460"/>
      <c r="G54" s="460"/>
      <c r="H54" s="460"/>
      <c r="I54" s="460"/>
      <c r="J54" s="460"/>
      <c r="K54" s="460"/>
      <c r="L54" s="460"/>
      <c r="M54" s="460"/>
      <c r="N54" s="7"/>
      <c r="O54" s="138"/>
      <c r="P54" s="10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7"/>
      <c r="C55" s="7"/>
      <c r="D55" s="10"/>
      <c r="E55" s="138"/>
      <c r="F55" s="10"/>
      <c r="G55" s="138"/>
      <c r="H55" s="7"/>
      <c r="I55" s="10"/>
      <c r="J55" s="138"/>
      <c r="K55" s="10"/>
      <c r="L55" s="138"/>
      <c r="M55" s="7"/>
      <c r="N55" s="7"/>
      <c r="O55" s="138"/>
      <c r="P55" s="10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60"/>
      <c r="C56" s="460"/>
      <c r="D56" s="10"/>
      <c r="E56" s="138"/>
      <c r="F56" s="10"/>
      <c r="G56" s="138"/>
      <c r="H56" s="7"/>
      <c r="I56" s="10"/>
      <c r="J56" s="138"/>
      <c r="K56" s="10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60"/>
      <c r="C58" s="460"/>
      <c r="D58" s="460"/>
      <c r="E58" s="460"/>
      <c r="F58" s="460"/>
      <c r="G58" s="460"/>
      <c r="H58" s="460"/>
      <c r="I58" s="460"/>
      <c r="J58" s="460"/>
      <c r="K58" s="460"/>
      <c r="L58" s="460"/>
      <c r="M58" s="460"/>
      <c r="N58" s="7"/>
      <c r="O58" s="138"/>
      <c r="P58" s="10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8"/>
      <c r="AC58" s="10"/>
      <c r="AD58" s="138"/>
      <c r="AE58" s="10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60"/>
      <c r="C59" s="460"/>
      <c r="D59" s="460"/>
      <c r="E59" s="460"/>
      <c r="F59" s="460"/>
      <c r="G59" s="460"/>
      <c r="H59" s="460"/>
      <c r="I59" s="460"/>
      <c r="J59" s="460"/>
      <c r="K59" s="460"/>
      <c r="L59" s="460"/>
      <c r="M59" s="460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2:AL2"/>
    <mergeCell ref="W1:AL1"/>
    <mergeCell ref="B1:H1"/>
    <mergeCell ref="X4:AB7"/>
    <mergeCell ref="B42:C42"/>
    <mergeCell ref="B4:C7"/>
    <mergeCell ref="D6:H7"/>
    <mergeCell ref="D4:W5"/>
    <mergeCell ref="B9:C9"/>
    <mergeCell ref="I6:M7"/>
    <mergeCell ref="S6:W7"/>
    <mergeCell ref="B8:AL8"/>
    <mergeCell ref="N6:R7"/>
    <mergeCell ref="AC4:AG7"/>
    <mergeCell ref="AH4:AL7"/>
    <mergeCell ref="B13:AL13"/>
    <mergeCell ref="B15:C15"/>
    <mergeCell ref="B10:C10"/>
    <mergeCell ref="B36:C36"/>
    <mergeCell ref="B35:C35"/>
    <mergeCell ref="B11:C11"/>
    <mergeCell ref="B12:C12"/>
    <mergeCell ref="B34:C34"/>
    <mergeCell ref="B16:C16"/>
    <mergeCell ref="B22:C22"/>
    <mergeCell ref="B20:C20"/>
    <mergeCell ref="B19:C19"/>
    <mergeCell ref="B25:AL25"/>
    <mergeCell ref="B29:AL29"/>
    <mergeCell ref="B33:AL33"/>
    <mergeCell ref="B18:C18"/>
    <mergeCell ref="B14:C14"/>
    <mergeCell ref="B44:C44"/>
    <mergeCell ref="B39:C39"/>
    <mergeCell ref="B40:C40"/>
    <mergeCell ref="B41:AL41"/>
    <mergeCell ref="B38:C38"/>
    <mergeCell ref="B43:C43"/>
    <mergeCell ref="B37:AL37"/>
    <mergeCell ref="B27:C27"/>
    <mergeCell ref="B28:C28"/>
    <mergeCell ref="B26:C26"/>
    <mergeCell ref="B23:C23"/>
    <mergeCell ref="B24:C24"/>
    <mergeCell ref="B59:M59"/>
    <mergeCell ref="B47:M47"/>
    <mergeCell ref="B58:M58"/>
    <mergeCell ref="B46:C46"/>
    <mergeCell ref="B53:H53"/>
    <mergeCell ref="B52:H52"/>
    <mergeCell ref="B49:H49"/>
    <mergeCell ref="B50:M50"/>
    <mergeCell ref="B54:M54"/>
    <mergeCell ref="B56:C56"/>
    <mergeCell ref="B17:AL17"/>
    <mergeCell ref="B21:AL21"/>
    <mergeCell ref="B31:C31"/>
    <mergeCell ref="B32:C32"/>
    <mergeCell ref="B30:C30"/>
  </mergeCells>
  <pageMargins left="0.82677165354330717" right="0.23622047244094491" top="0.74803149606299213" bottom="0.74803149606299213" header="0.31496062992125984" footer="0.31496062992125984"/>
  <pageSetup paperSize="9" scale="1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O14" sqref="O14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3" t="s">
        <v>54</v>
      </c>
      <c r="M1" s="493"/>
    </row>
    <row r="2" spans="1:13" s="369" customFormat="1" ht="12.75" x14ac:dyDescent="0.2">
      <c r="B2" s="494" t="s">
        <v>72</v>
      </c>
      <c r="C2" s="494"/>
      <c r="D2" s="494"/>
      <c r="E2" s="494"/>
      <c r="F2" s="494"/>
      <c r="G2" s="494"/>
      <c r="H2" s="494"/>
      <c r="I2" s="494"/>
      <c r="J2" s="494"/>
      <c r="L2" s="495" t="s">
        <v>55</v>
      </c>
      <c r="M2" s="495"/>
    </row>
    <row r="3" spans="1:13" s="369" customFormat="1" ht="12.75" x14ac:dyDescent="0.2">
      <c r="B3" s="496" t="s">
        <v>73</v>
      </c>
      <c r="C3" s="496"/>
      <c r="D3" s="496"/>
      <c r="E3" s="496"/>
      <c r="F3" s="496"/>
      <c r="G3" s="496"/>
      <c r="H3" s="496"/>
      <c r="I3" s="496"/>
      <c r="J3" s="496"/>
      <c r="K3" s="496"/>
      <c r="L3" s="493" t="s">
        <v>56</v>
      </c>
      <c r="M3" s="493"/>
    </row>
    <row r="4" spans="1:13" s="369" customFormat="1" ht="12.75" x14ac:dyDescent="0.2">
      <c r="B4" s="479" t="s">
        <v>81</v>
      </c>
      <c r="C4" s="479"/>
      <c r="D4" s="479"/>
      <c r="E4" s="479"/>
      <c r="F4" s="479"/>
      <c r="G4" s="479"/>
      <c r="H4" s="479"/>
      <c r="I4" s="479"/>
      <c r="J4" s="479"/>
      <c r="K4" s="479"/>
    </row>
    <row r="5" spans="1:13" s="369" customFormat="1" ht="12.75" x14ac:dyDescent="0.2">
      <c r="B5" s="480"/>
      <c r="C5" s="480"/>
      <c r="D5" s="480"/>
      <c r="E5" s="480"/>
      <c r="F5" s="480"/>
      <c r="G5" s="480"/>
      <c r="H5" s="480"/>
      <c r="I5" s="480"/>
      <c r="J5" s="480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73" t="s">
        <v>57</v>
      </c>
      <c r="B7" s="481" t="s">
        <v>58</v>
      </c>
      <c r="C7" s="482"/>
      <c r="D7" s="483"/>
      <c r="E7" s="476" t="s">
        <v>59</v>
      </c>
      <c r="F7" s="490"/>
      <c r="G7" s="476" t="s">
        <v>75</v>
      </c>
      <c r="H7" s="477"/>
      <c r="I7" s="476" t="s">
        <v>76</v>
      </c>
      <c r="J7" s="478"/>
      <c r="K7" s="478"/>
      <c r="L7" s="478"/>
      <c r="M7" s="477"/>
    </row>
    <row r="8" spans="1:13" s="369" customFormat="1" ht="12.75" x14ac:dyDescent="0.2">
      <c r="A8" s="474"/>
      <c r="B8" s="484"/>
      <c r="C8" s="485"/>
      <c r="D8" s="486"/>
      <c r="E8" s="510" t="s">
        <v>60</v>
      </c>
      <c r="F8" s="511" t="s">
        <v>62</v>
      </c>
      <c r="G8" s="510" t="s">
        <v>60</v>
      </c>
      <c r="H8" s="511" t="s">
        <v>62</v>
      </c>
      <c r="I8" s="510" t="s">
        <v>60</v>
      </c>
      <c r="J8" s="513" t="s">
        <v>62</v>
      </c>
      <c r="K8" s="499" t="s">
        <v>61</v>
      </c>
      <c r="L8" s="500"/>
      <c r="M8" s="501"/>
    </row>
    <row r="9" spans="1:13" s="372" customFormat="1" ht="39" thickBot="1" x14ac:dyDescent="0.25">
      <c r="A9" s="475"/>
      <c r="B9" s="487"/>
      <c r="C9" s="488"/>
      <c r="D9" s="489"/>
      <c r="E9" s="487"/>
      <c r="F9" s="512"/>
      <c r="G9" s="487"/>
      <c r="H9" s="512"/>
      <c r="I9" s="487"/>
      <c r="J9" s="514"/>
      <c r="K9" s="381" t="s">
        <v>77</v>
      </c>
      <c r="L9" s="382" t="s">
        <v>78</v>
      </c>
      <c r="M9" s="383" t="s">
        <v>63</v>
      </c>
    </row>
    <row r="10" spans="1:13" s="374" customFormat="1" ht="12.75" x14ac:dyDescent="0.25">
      <c r="A10" s="373">
        <v>1</v>
      </c>
      <c r="B10" s="502">
        <v>2</v>
      </c>
      <c r="C10" s="503"/>
      <c r="D10" s="504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505" t="s">
        <v>79</v>
      </c>
      <c r="C11" s="506"/>
      <c r="D11" s="507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08" t="s">
        <v>64</v>
      </c>
      <c r="C12" s="509" t="s">
        <v>65</v>
      </c>
      <c r="D12" s="376" t="s">
        <v>66</v>
      </c>
      <c r="E12" s="375">
        <v>25</v>
      </c>
      <c r="F12" s="375">
        <v>108.857</v>
      </c>
      <c r="G12" s="375">
        <v>23</v>
      </c>
      <c r="H12" s="375">
        <v>101.059</v>
      </c>
      <c r="I12" s="375">
        <v>0</v>
      </c>
      <c r="J12" s="375">
        <v>0</v>
      </c>
      <c r="K12" s="375">
        <v>0</v>
      </c>
      <c r="L12" s="375">
        <v>0</v>
      </c>
      <c r="M12" s="375">
        <v>0</v>
      </c>
    </row>
    <row r="13" spans="1:13" s="369" customFormat="1" ht="25.5" x14ac:dyDescent="0.2">
      <c r="A13" s="375">
        <v>3</v>
      </c>
      <c r="B13" s="508"/>
      <c r="C13" s="509"/>
      <c r="D13" s="378" t="s">
        <v>67</v>
      </c>
      <c r="E13" s="375">
        <v>176</v>
      </c>
      <c r="F13" s="375">
        <v>655.15600000000006</v>
      </c>
      <c r="G13" s="375">
        <v>195</v>
      </c>
      <c r="H13" s="375">
        <v>758.101</v>
      </c>
      <c r="I13" s="375">
        <v>3</v>
      </c>
      <c r="J13" s="375">
        <v>12.85</v>
      </c>
      <c r="K13" s="375">
        <v>0</v>
      </c>
      <c r="L13" s="375">
        <v>0</v>
      </c>
      <c r="M13" s="375">
        <v>3</v>
      </c>
    </row>
    <row r="14" spans="1:13" s="369" customFormat="1" ht="12.75" x14ac:dyDescent="0.2">
      <c r="A14" s="375">
        <v>4</v>
      </c>
      <c r="B14" s="508"/>
      <c r="C14" s="509" t="s">
        <v>68</v>
      </c>
      <c r="D14" s="376" t="s">
        <v>66</v>
      </c>
      <c r="E14" s="375">
        <v>2</v>
      </c>
      <c r="F14" s="375">
        <v>4.0999999999999996</v>
      </c>
      <c r="G14" s="375">
        <v>1</v>
      </c>
      <c r="H14" s="375">
        <v>2.6</v>
      </c>
      <c r="I14" s="375">
        <v>2</v>
      </c>
      <c r="J14" s="375">
        <v>6.1680000000000001</v>
      </c>
      <c r="K14" s="375">
        <v>0</v>
      </c>
      <c r="L14" s="375">
        <v>0</v>
      </c>
      <c r="M14" s="375">
        <v>2</v>
      </c>
    </row>
    <row r="15" spans="1:13" s="369" customFormat="1" ht="25.5" x14ac:dyDescent="0.2">
      <c r="A15" s="375">
        <v>5</v>
      </c>
      <c r="B15" s="508"/>
      <c r="C15" s="509"/>
      <c r="D15" s="378" t="s">
        <v>67</v>
      </c>
      <c r="E15" s="375">
        <v>15</v>
      </c>
      <c r="F15" s="375">
        <v>182.5</v>
      </c>
      <c r="G15" s="375">
        <v>12</v>
      </c>
      <c r="H15" s="375">
        <v>159.43</v>
      </c>
      <c r="I15" s="375">
        <v>2</v>
      </c>
      <c r="J15" s="375">
        <v>21.57</v>
      </c>
      <c r="K15" s="375">
        <v>0</v>
      </c>
      <c r="L15" s="375">
        <v>0</v>
      </c>
      <c r="M15" s="375">
        <v>2</v>
      </c>
    </row>
    <row r="16" spans="1:13" s="369" customFormat="1" ht="25.5" x14ac:dyDescent="0.2">
      <c r="A16" s="375">
        <v>6</v>
      </c>
      <c r="B16" s="491" t="s">
        <v>69</v>
      </c>
      <c r="C16" s="379" t="s">
        <v>65</v>
      </c>
      <c r="D16" s="378" t="s">
        <v>67</v>
      </c>
      <c r="E16" s="375">
        <v>0</v>
      </c>
      <c r="F16" s="375">
        <v>0</v>
      </c>
      <c r="G16" s="375">
        <v>0</v>
      </c>
      <c r="H16" s="375">
        <v>0</v>
      </c>
      <c r="I16" s="375">
        <v>0</v>
      </c>
      <c r="J16" s="375">
        <v>0</v>
      </c>
      <c r="K16" s="375">
        <v>0</v>
      </c>
      <c r="L16" s="375">
        <v>0</v>
      </c>
      <c r="M16" s="375">
        <v>0</v>
      </c>
    </row>
    <row r="17" spans="1:13" s="369" customFormat="1" ht="25.5" x14ac:dyDescent="0.2">
      <c r="A17" s="375">
        <v>7</v>
      </c>
      <c r="B17" s="492"/>
      <c r="C17" s="380" t="s">
        <v>68</v>
      </c>
      <c r="D17" s="378" t="s">
        <v>67</v>
      </c>
      <c r="E17" s="375">
        <v>0</v>
      </c>
      <c r="F17" s="375">
        <v>0</v>
      </c>
      <c r="G17" s="375">
        <v>0</v>
      </c>
      <c r="H17" s="375">
        <v>0</v>
      </c>
      <c r="I17" s="375">
        <v>0</v>
      </c>
      <c r="J17" s="375">
        <v>0</v>
      </c>
      <c r="K17" s="375">
        <v>0</v>
      </c>
      <c r="L17" s="375">
        <v>0</v>
      </c>
      <c r="M17" s="375">
        <v>0</v>
      </c>
    </row>
    <row r="18" spans="1:13" s="369" customFormat="1" ht="25.5" x14ac:dyDescent="0.2">
      <c r="A18" s="375">
        <v>8</v>
      </c>
      <c r="B18" s="491" t="s">
        <v>70</v>
      </c>
      <c r="C18" s="379" t="s">
        <v>65</v>
      </c>
      <c r="D18" s="378" t="s">
        <v>67</v>
      </c>
      <c r="E18" s="375">
        <v>0</v>
      </c>
      <c r="F18" s="375">
        <v>0</v>
      </c>
      <c r="G18" s="375">
        <v>0</v>
      </c>
      <c r="H18" s="375">
        <v>0</v>
      </c>
      <c r="I18" s="375">
        <v>0</v>
      </c>
      <c r="J18" s="375">
        <v>0</v>
      </c>
      <c r="K18" s="375">
        <v>0</v>
      </c>
      <c r="L18" s="375">
        <v>0</v>
      </c>
      <c r="M18" s="375">
        <v>0</v>
      </c>
    </row>
    <row r="19" spans="1:13" s="369" customFormat="1" ht="25.5" x14ac:dyDescent="0.2">
      <c r="A19" s="375">
        <v>9</v>
      </c>
      <c r="B19" s="492"/>
      <c r="C19" s="380" t="s">
        <v>68</v>
      </c>
      <c r="D19" s="378" t="s">
        <v>67</v>
      </c>
      <c r="E19" s="375">
        <v>1</v>
      </c>
      <c r="F19" s="375">
        <v>294</v>
      </c>
      <c r="G19" s="375">
        <v>1</v>
      </c>
      <c r="H19" s="375">
        <v>294</v>
      </c>
      <c r="I19" s="375">
        <v>0</v>
      </c>
      <c r="J19" s="375">
        <v>0</v>
      </c>
      <c r="K19" s="375">
        <v>0</v>
      </c>
      <c r="L19" s="375">
        <v>0</v>
      </c>
      <c r="M19" s="375">
        <v>0</v>
      </c>
    </row>
    <row r="20" spans="1:13" s="369" customFormat="1" ht="12.75" x14ac:dyDescent="0.2">
      <c r="A20" s="375">
        <v>10</v>
      </c>
      <c r="B20" s="515" t="s">
        <v>71</v>
      </c>
      <c r="C20" s="515"/>
      <c r="D20" s="515"/>
      <c r="E20" s="375">
        <v>3</v>
      </c>
      <c r="F20" s="375">
        <v>277.76</v>
      </c>
      <c r="G20" s="375">
        <v>3</v>
      </c>
      <c r="H20" s="375">
        <v>277.76</v>
      </c>
      <c r="I20" s="375">
        <v>0</v>
      </c>
      <c r="J20" s="375">
        <v>0</v>
      </c>
      <c r="K20" s="375">
        <v>0</v>
      </c>
      <c r="L20" s="375">
        <v>0</v>
      </c>
      <c r="M20" s="375">
        <v>0</v>
      </c>
    </row>
    <row r="21" spans="1:13" s="369" customFormat="1" ht="12.75" x14ac:dyDescent="0.2">
      <c r="A21" s="375">
        <v>11</v>
      </c>
      <c r="B21" s="497" t="s">
        <v>0</v>
      </c>
      <c r="C21" s="497"/>
      <c r="D21" s="497"/>
      <c r="E21" s="377">
        <f>SUM(E12:E20)</f>
        <v>222</v>
      </c>
      <c r="F21" s="377">
        <f>SUM(F12:F20)</f>
        <v>1522.373</v>
      </c>
      <c r="G21" s="377">
        <f>SUM(G12:G20)</f>
        <v>235</v>
      </c>
      <c r="H21" s="377">
        <f>SUM(H12:H20)</f>
        <v>1592.95</v>
      </c>
      <c r="I21" s="377">
        <f>I12+I13+I14+I15+I16+I17+I18+I19+I20</f>
        <v>7</v>
      </c>
      <c r="J21" s="377">
        <f>J12+J13+J14+J15+J16+J17+J18+J19+J20</f>
        <v>40.588000000000001</v>
      </c>
      <c r="K21" s="377">
        <f>K12+K13+K14+K15+K16+K17+K18+K19+K20</f>
        <v>0</v>
      </c>
      <c r="L21" s="377">
        <f>L12+L13+L14+L15+L16+L17+L18+L19+L20</f>
        <v>0</v>
      </c>
      <c r="M21" s="377">
        <f>M12+M13+M14+M15+M16+M17+M18+M19+M20</f>
        <v>7</v>
      </c>
    </row>
    <row r="22" spans="1:13" s="369" customFormat="1" ht="12.75" x14ac:dyDescent="0.2">
      <c r="A22" s="375">
        <v>12</v>
      </c>
      <c r="B22" s="498" t="s">
        <v>80</v>
      </c>
      <c r="C22" s="498"/>
      <c r="D22" s="498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>
      <c r="E25" s="390"/>
    </row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21:D21"/>
    <mergeCell ref="B22:D22"/>
    <mergeCell ref="K8:M8"/>
    <mergeCell ref="B10:D10"/>
    <mergeCell ref="B11:D11"/>
    <mergeCell ref="B12:B15"/>
    <mergeCell ref="C12:C13"/>
    <mergeCell ref="C14:C15"/>
    <mergeCell ref="E8:E9"/>
    <mergeCell ref="F8:F9"/>
    <mergeCell ref="G8:G9"/>
    <mergeCell ref="H8:H9"/>
    <mergeCell ref="I8:I9"/>
    <mergeCell ref="J8:J9"/>
    <mergeCell ref="B20:D20"/>
    <mergeCell ref="B16:B17"/>
    <mergeCell ref="B18:B19"/>
    <mergeCell ref="L1:M1"/>
    <mergeCell ref="B2:J2"/>
    <mergeCell ref="L2:M2"/>
    <mergeCell ref="B3:K3"/>
    <mergeCell ref="L3:M3"/>
    <mergeCell ref="A7:A9"/>
    <mergeCell ref="G7:H7"/>
    <mergeCell ref="I7:M7"/>
    <mergeCell ref="B4:K4"/>
    <mergeCell ref="B5:J5"/>
    <mergeCell ref="B7:D9"/>
    <mergeCell ref="E7:F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O14" sqref="O14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3" t="s">
        <v>54</v>
      </c>
      <c r="M1" s="493"/>
    </row>
    <row r="2" spans="1:13" s="369" customFormat="1" ht="12.75" x14ac:dyDescent="0.2">
      <c r="B2" s="494" t="s">
        <v>72</v>
      </c>
      <c r="C2" s="494"/>
      <c r="D2" s="494"/>
      <c r="E2" s="494"/>
      <c r="F2" s="494"/>
      <c r="G2" s="494"/>
      <c r="H2" s="494"/>
      <c r="I2" s="494"/>
      <c r="J2" s="494"/>
      <c r="L2" s="495" t="s">
        <v>55</v>
      </c>
      <c r="M2" s="495"/>
    </row>
    <row r="3" spans="1:13" s="369" customFormat="1" ht="12.75" x14ac:dyDescent="0.2">
      <c r="B3" s="496" t="s">
        <v>73</v>
      </c>
      <c r="C3" s="496"/>
      <c r="D3" s="496"/>
      <c r="E3" s="496"/>
      <c r="F3" s="496"/>
      <c r="G3" s="496"/>
      <c r="H3" s="496"/>
      <c r="I3" s="496"/>
      <c r="J3" s="496"/>
      <c r="K3" s="496"/>
      <c r="L3" s="493" t="s">
        <v>56</v>
      </c>
      <c r="M3" s="493"/>
    </row>
    <row r="4" spans="1:13" s="369" customFormat="1" ht="12.75" x14ac:dyDescent="0.2">
      <c r="B4" s="479" t="s">
        <v>82</v>
      </c>
      <c r="C4" s="479"/>
      <c r="D4" s="479"/>
      <c r="E4" s="479"/>
      <c r="F4" s="479"/>
      <c r="G4" s="479"/>
      <c r="H4" s="479"/>
      <c r="I4" s="479"/>
      <c r="J4" s="479"/>
      <c r="K4" s="479"/>
    </row>
    <row r="5" spans="1:13" s="369" customFormat="1" ht="12.75" x14ac:dyDescent="0.2">
      <c r="B5" s="480"/>
      <c r="C5" s="480"/>
      <c r="D5" s="480"/>
      <c r="E5" s="480"/>
      <c r="F5" s="480"/>
      <c r="G5" s="480"/>
      <c r="H5" s="480"/>
      <c r="I5" s="480"/>
      <c r="J5" s="480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73" t="s">
        <v>57</v>
      </c>
      <c r="B7" s="481" t="s">
        <v>58</v>
      </c>
      <c r="C7" s="482"/>
      <c r="D7" s="483"/>
      <c r="E7" s="476" t="s">
        <v>59</v>
      </c>
      <c r="F7" s="490"/>
      <c r="G7" s="476" t="s">
        <v>75</v>
      </c>
      <c r="H7" s="477"/>
      <c r="I7" s="476" t="s">
        <v>76</v>
      </c>
      <c r="J7" s="478"/>
      <c r="K7" s="478"/>
      <c r="L7" s="478"/>
      <c r="M7" s="477"/>
    </row>
    <row r="8" spans="1:13" s="369" customFormat="1" ht="12.75" x14ac:dyDescent="0.2">
      <c r="A8" s="474"/>
      <c r="B8" s="484"/>
      <c r="C8" s="485"/>
      <c r="D8" s="486"/>
      <c r="E8" s="510" t="s">
        <v>60</v>
      </c>
      <c r="F8" s="511" t="s">
        <v>62</v>
      </c>
      <c r="G8" s="510" t="s">
        <v>60</v>
      </c>
      <c r="H8" s="511" t="s">
        <v>62</v>
      </c>
      <c r="I8" s="510" t="s">
        <v>60</v>
      </c>
      <c r="J8" s="513" t="s">
        <v>62</v>
      </c>
      <c r="K8" s="499" t="s">
        <v>61</v>
      </c>
      <c r="L8" s="500"/>
      <c r="M8" s="501"/>
    </row>
    <row r="9" spans="1:13" s="372" customFormat="1" ht="39" thickBot="1" x14ac:dyDescent="0.25">
      <c r="A9" s="475"/>
      <c r="B9" s="487"/>
      <c r="C9" s="488"/>
      <c r="D9" s="489"/>
      <c r="E9" s="487"/>
      <c r="F9" s="512"/>
      <c r="G9" s="487"/>
      <c r="H9" s="512"/>
      <c r="I9" s="487"/>
      <c r="J9" s="514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502">
        <v>2</v>
      </c>
      <c r="C10" s="503"/>
      <c r="D10" s="504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89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505" t="s">
        <v>79</v>
      </c>
      <c r="C11" s="506"/>
      <c r="D11" s="507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08" t="s">
        <v>64</v>
      </c>
      <c r="C12" s="509" t="s">
        <v>65</v>
      </c>
      <c r="D12" s="376" t="s">
        <v>66</v>
      </c>
      <c r="E12" s="392">
        <f>4+5+1+1</f>
        <v>11</v>
      </c>
      <c r="F12" s="392">
        <f>19+25+5+5</f>
        <v>54</v>
      </c>
      <c r="G12" s="392">
        <f>4+5+1+1</f>
        <v>11</v>
      </c>
      <c r="H12" s="392">
        <f>19+25+5+5</f>
        <v>54</v>
      </c>
      <c r="I12" s="392">
        <v>0</v>
      </c>
      <c r="J12" s="392">
        <v>0</v>
      </c>
      <c r="K12" s="392">
        <v>0</v>
      </c>
      <c r="L12" s="392">
        <v>0</v>
      </c>
      <c r="M12" s="392">
        <v>0</v>
      </c>
    </row>
    <row r="13" spans="1:13" s="369" customFormat="1" ht="25.5" x14ac:dyDescent="0.2">
      <c r="A13" s="375">
        <v>3</v>
      </c>
      <c r="B13" s="508"/>
      <c r="C13" s="509"/>
      <c r="D13" s="378" t="s">
        <v>67</v>
      </c>
      <c r="E13" s="392">
        <f>1+6+4+1</f>
        <v>12</v>
      </c>
      <c r="F13" s="392">
        <f>11.22+29+20+5</f>
        <v>65.22</v>
      </c>
      <c r="G13" s="392">
        <f>1+6+4+1</f>
        <v>12</v>
      </c>
      <c r="H13" s="392">
        <f>11.22+29+20+5</f>
        <v>65.22</v>
      </c>
      <c r="I13" s="392">
        <v>0</v>
      </c>
      <c r="J13" s="392">
        <v>0</v>
      </c>
      <c r="K13" s="392">
        <v>0</v>
      </c>
      <c r="L13" s="392">
        <v>0</v>
      </c>
      <c r="M13" s="392">
        <v>0</v>
      </c>
    </row>
    <row r="14" spans="1:13" s="369" customFormat="1" ht="12.75" x14ac:dyDescent="0.2">
      <c r="A14" s="375">
        <v>4</v>
      </c>
      <c r="B14" s="508"/>
      <c r="C14" s="509" t="s">
        <v>68</v>
      </c>
      <c r="D14" s="376" t="s">
        <v>66</v>
      </c>
      <c r="E14" s="392">
        <f>1+1+1</f>
        <v>3</v>
      </c>
      <c r="F14" s="392">
        <f>5+6.92+5</f>
        <v>16.920000000000002</v>
      </c>
      <c r="G14" s="392">
        <f>1+1+1</f>
        <v>3</v>
      </c>
      <c r="H14" s="392">
        <f>5+6.92+5</f>
        <v>16.920000000000002</v>
      </c>
      <c r="I14" s="392">
        <v>0</v>
      </c>
      <c r="J14" s="392">
        <v>0</v>
      </c>
      <c r="K14" s="392">
        <v>0</v>
      </c>
      <c r="L14" s="392">
        <v>0</v>
      </c>
      <c r="M14" s="392">
        <v>0</v>
      </c>
    </row>
    <row r="15" spans="1:13" s="369" customFormat="1" ht="25.5" x14ac:dyDescent="0.2">
      <c r="A15" s="375">
        <v>5</v>
      </c>
      <c r="B15" s="508"/>
      <c r="C15" s="509"/>
      <c r="D15" s="378" t="s">
        <v>67</v>
      </c>
      <c r="E15" s="392">
        <v>0</v>
      </c>
      <c r="F15" s="392">
        <v>0</v>
      </c>
      <c r="G15" s="392">
        <v>0</v>
      </c>
      <c r="H15" s="392">
        <v>0</v>
      </c>
      <c r="I15" s="392">
        <v>0</v>
      </c>
      <c r="J15" s="392">
        <v>0</v>
      </c>
      <c r="K15" s="392">
        <v>0</v>
      </c>
      <c r="L15" s="392">
        <v>0</v>
      </c>
      <c r="M15" s="392">
        <v>0</v>
      </c>
    </row>
    <row r="16" spans="1:13" s="369" customFormat="1" ht="25.5" x14ac:dyDescent="0.2">
      <c r="A16" s="375">
        <v>6</v>
      </c>
      <c r="B16" s="491" t="s">
        <v>69</v>
      </c>
      <c r="C16" s="379" t="s">
        <v>65</v>
      </c>
      <c r="D16" s="378" t="s">
        <v>67</v>
      </c>
      <c r="E16" s="392">
        <v>0</v>
      </c>
      <c r="F16" s="392">
        <v>0</v>
      </c>
      <c r="G16" s="392">
        <v>0</v>
      </c>
      <c r="H16" s="392">
        <v>0</v>
      </c>
      <c r="I16" s="392">
        <v>0</v>
      </c>
      <c r="J16" s="392">
        <v>0</v>
      </c>
      <c r="K16" s="392">
        <v>0</v>
      </c>
      <c r="L16" s="392">
        <v>0</v>
      </c>
      <c r="M16" s="392">
        <v>0</v>
      </c>
    </row>
    <row r="17" spans="1:13" s="369" customFormat="1" ht="25.5" x14ac:dyDescent="0.2">
      <c r="A17" s="375">
        <v>7</v>
      </c>
      <c r="B17" s="492"/>
      <c r="C17" s="380" t="s">
        <v>68</v>
      </c>
      <c r="D17" s="378" t="s">
        <v>67</v>
      </c>
      <c r="E17" s="392">
        <v>0</v>
      </c>
      <c r="F17" s="392">
        <v>0</v>
      </c>
      <c r="G17" s="392">
        <v>0</v>
      </c>
      <c r="H17" s="392">
        <v>0</v>
      </c>
      <c r="I17" s="392">
        <v>0</v>
      </c>
      <c r="J17" s="392">
        <v>0</v>
      </c>
      <c r="K17" s="392">
        <v>0</v>
      </c>
      <c r="L17" s="392">
        <v>0</v>
      </c>
      <c r="M17" s="392">
        <v>0</v>
      </c>
    </row>
    <row r="18" spans="1:13" s="369" customFormat="1" ht="25.5" x14ac:dyDescent="0.2">
      <c r="A18" s="375">
        <v>8</v>
      </c>
      <c r="B18" s="491" t="s">
        <v>70</v>
      </c>
      <c r="C18" s="379" t="s">
        <v>65</v>
      </c>
      <c r="D18" s="378" t="s">
        <v>67</v>
      </c>
      <c r="E18" s="392">
        <v>4</v>
      </c>
      <c r="F18" s="392">
        <v>20</v>
      </c>
      <c r="G18" s="392">
        <v>4</v>
      </c>
      <c r="H18" s="392">
        <v>20</v>
      </c>
      <c r="I18" s="392">
        <v>0</v>
      </c>
      <c r="J18" s="392">
        <v>0</v>
      </c>
      <c r="K18" s="392">
        <v>0</v>
      </c>
      <c r="L18" s="392">
        <v>0</v>
      </c>
      <c r="M18" s="392">
        <v>0</v>
      </c>
    </row>
    <row r="19" spans="1:13" s="369" customFormat="1" ht="25.5" x14ac:dyDescent="0.2">
      <c r="A19" s="375">
        <v>9</v>
      </c>
      <c r="B19" s="492"/>
      <c r="C19" s="380" t="s">
        <v>68</v>
      </c>
      <c r="D19" s="378" t="s">
        <v>67</v>
      </c>
      <c r="E19" s="392">
        <v>0</v>
      </c>
      <c r="F19" s="392">
        <v>0</v>
      </c>
      <c r="G19" s="392">
        <v>0</v>
      </c>
      <c r="H19" s="392">
        <v>0</v>
      </c>
      <c r="I19" s="392">
        <v>0</v>
      </c>
      <c r="J19" s="392">
        <v>0</v>
      </c>
      <c r="K19" s="392">
        <v>0</v>
      </c>
      <c r="L19" s="392">
        <v>0</v>
      </c>
      <c r="M19" s="392">
        <v>0</v>
      </c>
    </row>
    <row r="20" spans="1:13" s="369" customFormat="1" ht="12.75" x14ac:dyDescent="0.2">
      <c r="A20" s="375">
        <v>10</v>
      </c>
      <c r="B20" s="515" t="s">
        <v>71</v>
      </c>
      <c r="C20" s="515"/>
      <c r="D20" s="515"/>
      <c r="E20" s="392">
        <v>0</v>
      </c>
      <c r="F20" s="392">
        <v>0</v>
      </c>
      <c r="G20" s="392">
        <v>0</v>
      </c>
      <c r="H20" s="392">
        <v>0</v>
      </c>
      <c r="I20" s="392">
        <v>0</v>
      </c>
      <c r="J20" s="392">
        <v>0</v>
      </c>
      <c r="K20" s="392">
        <v>0</v>
      </c>
      <c r="L20" s="392">
        <v>0</v>
      </c>
      <c r="M20" s="392">
        <v>0</v>
      </c>
    </row>
    <row r="21" spans="1:13" s="369" customFormat="1" ht="12.75" x14ac:dyDescent="0.2">
      <c r="A21" s="375">
        <v>11</v>
      </c>
      <c r="B21" s="497" t="s">
        <v>0</v>
      </c>
      <c r="C21" s="497"/>
      <c r="D21" s="497"/>
      <c r="E21" s="377">
        <f>E12+E13+E14+E15+E16+E17+E18+E19+E20</f>
        <v>30</v>
      </c>
      <c r="F21" s="377">
        <f t="shared" ref="F21:M21" si="0">F12+F13+F14+F15+F16+F17+F18+F19+F20</f>
        <v>156.13999999999999</v>
      </c>
      <c r="G21" s="377">
        <f t="shared" si="0"/>
        <v>30</v>
      </c>
      <c r="H21" s="377">
        <f t="shared" si="0"/>
        <v>156.13999999999999</v>
      </c>
      <c r="I21" s="377">
        <f t="shared" si="0"/>
        <v>0</v>
      </c>
      <c r="J21" s="377">
        <f t="shared" si="0"/>
        <v>0</v>
      </c>
      <c r="K21" s="377">
        <f t="shared" si="0"/>
        <v>0</v>
      </c>
      <c r="L21" s="377">
        <f t="shared" si="0"/>
        <v>0</v>
      </c>
      <c r="M21" s="377">
        <f t="shared" si="0"/>
        <v>0</v>
      </c>
    </row>
    <row r="22" spans="1:13" s="369" customFormat="1" ht="12.75" x14ac:dyDescent="0.2">
      <c r="A22" s="375">
        <v>12</v>
      </c>
      <c r="B22" s="498" t="s">
        <v>80</v>
      </c>
      <c r="C22" s="498"/>
      <c r="D22" s="498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4:K4"/>
    <mergeCell ref="L1:M1"/>
    <mergeCell ref="B2:J2"/>
    <mergeCell ref="L2:M2"/>
    <mergeCell ref="B3:K3"/>
    <mergeCell ref="L3:M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P14" sqref="P14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3" t="s">
        <v>54</v>
      </c>
      <c r="M1" s="493"/>
    </row>
    <row r="2" spans="1:13" s="369" customFormat="1" ht="12.75" x14ac:dyDescent="0.2">
      <c r="B2" s="494" t="s">
        <v>72</v>
      </c>
      <c r="C2" s="494"/>
      <c r="D2" s="494"/>
      <c r="E2" s="494"/>
      <c r="F2" s="494"/>
      <c r="G2" s="494"/>
      <c r="H2" s="494"/>
      <c r="I2" s="494"/>
      <c r="J2" s="494"/>
      <c r="L2" s="495" t="s">
        <v>55</v>
      </c>
      <c r="M2" s="495"/>
    </row>
    <row r="3" spans="1:13" s="369" customFormat="1" ht="12.75" x14ac:dyDescent="0.2">
      <c r="B3" s="496" t="s">
        <v>73</v>
      </c>
      <c r="C3" s="496"/>
      <c r="D3" s="496"/>
      <c r="E3" s="496"/>
      <c r="F3" s="496"/>
      <c r="G3" s="496"/>
      <c r="H3" s="496"/>
      <c r="I3" s="496"/>
      <c r="J3" s="496"/>
      <c r="K3" s="496"/>
      <c r="L3" s="493" t="s">
        <v>56</v>
      </c>
      <c r="M3" s="493"/>
    </row>
    <row r="4" spans="1:13" s="369" customFormat="1" ht="12.75" x14ac:dyDescent="0.2">
      <c r="B4" s="479" t="s">
        <v>83</v>
      </c>
      <c r="C4" s="479"/>
      <c r="D4" s="479"/>
      <c r="E4" s="479"/>
      <c r="F4" s="479"/>
      <c r="G4" s="479"/>
      <c r="H4" s="479"/>
      <c r="I4" s="479"/>
      <c r="J4" s="479"/>
      <c r="K4" s="479"/>
    </row>
    <row r="5" spans="1:13" s="369" customFormat="1" ht="12.75" x14ac:dyDescent="0.2">
      <c r="B5" s="480"/>
      <c r="C5" s="480"/>
      <c r="D5" s="480"/>
      <c r="E5" s="480"/>
      <c r="F5" s="480"/>
      <c r="G5" s="480"/>
      <c r="H5" s="480"/>
      <c r="I5" s="480"/>
      <c r="J5" s="480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73" t="s">
        <v>57</v>
      </c>
      <c r="B7" s="481" t="s">
        <v>58</v>
      </c>
      <c r="C7" s="482"/>
      <c r="D7" s="483"/>
      <c r="E7" s="476" t="s">
        <v>59</v>
      </c>
      <c r="F7" s="490"/>
      <c r="G7" s="476" t="s">
        <v>75</v>
      </c>
      <c r="H7" s="477"/>
      <c r="I7" s="476" t="s">
        <v>76</v>
      </c>
      <c r="J7" s="478"/>
      <c r="K7" s="478"/>
      <c r="L7" s="478"/>
      <c r="M7" s="477"/>
    </row>
    <row r="8" spans="1:13" s="369" customFormat="1" ht="12.75" x14ac:dyDescent="0.2">
      <c r="A8" s="474"/>
      <c r="B8" s="484"/>
      <c r="C8" s="485"/>
      <c r="D8" s="486"/>
      <c r="E8" s="510" t="s">
        <v>60</v>
      </c>
      <c r="F8" s="511" t="s">
        <v>62</v>
      </c>
      <c r="G8" s="510" t="s">
        <v>60</v>
      </c>
      <c r="H8" s="511" t="s">
        <v>62</v>
      </c>
      <c r="I8" s="510" t="s">
        <v>60</v>
      </c>
      <c r="J8" s="513" t="s">
        <v>62</v>
      </c>
      <c r="K8" s="499" t="s">
        <v>61</v>
      </c>
      <c r="L8" s="500"/>
      <c r="M8" s="501"/>
    </row>
    <row r="9" spans="1:13" s="372" customFormat="1" ht="39" thickBot="1" x14ac:dyDescent="0.25">
      <c r="A9" s="475"/>
      <c r="B9" s="487"/>
      <c r="C9" s="488"/>
      <c r="D9" s="489"/>
      <c r="E9" s="487"/>
      <c r="F9" s="512"/>
      <c r="G9" s="487"/>
      <c r="H9" s="512"/>
      <c r="I9" s="487"/>
      <c r="J9" s="514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502">
        <v>2</v>
      </c>
      <c r="C10" s="503"/>
      <c r="D10" s="504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">
      <c r="A11" s="384">
        <v>1</v>
      </c>
      <c r="B11" s="505" t="s">
        <v>79</v>
      </c>
      <c r="C11" s="506"/>
      <c r="D11" s="507"/>
      <c r="E11" s="392">
        <v>0</v>
      </c>
      <c r="F11" s="392">
        <v>0</v>
      </c>
      <c r="G11" s="392">
        <v>0</v>
      </c>
      <c r="H11" s="392">
        <v>0</v>
      </c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08" t="s">
        <v>64</v>
      </c>
      <c r="C12" s="509" t="s">
        <v>65</v>
      </c>
      <c r="D12" s="376" t="s">
        <v>66</v>
      </c>
      <c r="E12" s="392">
        <v>0</v>
      </c>
      <c r="F12" s="392">
        <v>0</v>
      </c>
      <c r="G12" s="392">
        <v>0</v>
      </c>
      <c r="H12" s="392">
        <v>0</v>
      </c>
      <c r="I12" s="375">
        <v>0</v>
      </c>
      <c r="J12" s="375">
        <v>0</v>
      </c>
      <c r="K12" s="375">
        <v>0</v>
      </c>
      <c r="L12" s="375">
        <v>0</v>
      </c>
      <c r="M12" s="375">
        <v>0</v>
      </c>
    </row>
    <row r="13" spans="1:13" s="369" customFormat="1" ht="25.5" x14ac:dyDescent="0.2">
      <c r="A13" s="375">
        <v>3</v>
      </c>
      <c r="B13" s="508"/>
      <c r="C13" s="509"/>
      <c r="D13" s="378" t="s">
        <v>67</v>
      </c>
      <c r="E13" s="392">
        <v>0</v>
      </c>
      <c r="F13" s="392">
        <v>0</v>
      </c>
      <c r="G13" s="392">
        <v>0</v>
      </c>
      <c r="H13" s="392">
        <v>0</v>
      </c>
      <c r="I13" s="375">
        <v>0</v>
      </c>
      <c r="J13" s="375">
        <v>0</v>
      </c>
      <c r="K13" s="375">
        <v>0</v>
      </c>
      <c r="L13" s="375">
        <v>0</v>
      </c>
      <c r="M13" s="375">
        <v>0</v>
      </c>
    </row>
    <row r="14" spans="1:13" s="369" customFormat="1" ht="12.75" x14ac:dyDescent="0.2">
      <c r="A14" s="375">
        <v>4</v>
      </c>
      <c r="B14" s="508"/>
      <c r="C14" s="509" t="s">
        <v>68</v>
      </c>
      <c r="D14" s="376" t="s">
        <v>66</v>
      </c>
      <c r="E14" s="392">
        <v>2</v>
      </c>
      <c r="F14" s="392">
        <f>7+5</f>
        <v>12</v>
      </c>
      <c r="G14" s="392">
        <v>2</v>
      </c>
      <c r="H14" s="392">
        <v>12</v>
      </c>
      <c r="I14" s="375">
        <v>0</v>
      </c>
      <c r="J14" s="375">
        <v>0</v>
      </c>
      <c r="K14" s="375">
        <v>0</v>
      </c>
      <c r="L14" s="375">
        <v>0</v>
      </c>
      <c r="M14" s="375">
        <v>0</v>
      </c>
    </row>
    <row r="15" spans="1:13" s="369" customFormat="1" ht="25.5" x14ac:dyDescent="0.2">
      <c r="A15" s="375">
        <v>5</v>
      </c>
      <c r="B15" s="508"/>
      <c r="C15" s="509"/>
      <c r="D15" s="378" t="s">
        <v>67</v>
      </c>
      <c r="E15" s="392">
        <v>0</v>
      </c>
      <c r="F15" s="392">
        <v>0</v>
      </c>
      <c r="G15" s="392">
        <v>0</v>
      </c>
      <c r="H15" s="392">
        <v>0</v>
      </c>
      <c r="I15" s="375">
        <v>0</v>
      </c>
      <c r="J15" s="375">
        <v>0</v>
      </c>
      <c r="K15" s="375">
        <v>0</v>
      </c>
      <c r="L15" s="375">
        <v>0</v>
      </c>
      <c r="M15" s="375">
        <v>0</v>
      </c>
    </row>
    <row r="16" spans="1:13" s="369" customFormat="1" ht="25.5" x14ac:dyDescent="0.2">
      <c r="A16" s="375">
        <v>6</v>
      </c>
      <c r="B16" s="491" t="s">
        <v>69</v>
      </c>
      <c r="C16" s="379" t="s">
        <v>65</v>
      </c>
      <c r="D16" s="378" t="s">
        <v>67</v>
      </c>
      <c r="E16" s="392">
        <v>0</v>
      </c>
      <c r="F16" s="392">
        <v>0</v>
      </c>
      <c r="G16" s="392">
        <v>0</v>
      </c>
      <c r="H16" s="392">
        <v>0</v>
      </c>
      <c r="I16" s="375">
        <v>0</v>
      </c>
      <c r="J16" s="375">
        <v>0</v>
      </c>
      <c r="K16" s="375">
        <v>0</v>
      </c>
      <c r="L16" s="375">
        <v>0</v>
      </c>
      <c r="M16" s="375">
        <v>0</v>
      </c>
    </row>
    <row r="17" spans="1:13" s="369" customFormat="1" ht="25.5" x14ac:dyDescent="0.2">
      <c r="A17" s="375">
        <v>7</v>
      </c>
      <c r="B17" s="492"/>
      <c r="C17" s="380" t="s">
        <v>68</v>
      </c>
      <c r="D17" s="378" t="s">
        <v>67</v>
      </c>
      <c r="E17" s="392">
        <v>0</v>
      </c>
      <c r="F17" s="392">
        <v>0</v>
      </c>
      <c r="G17" s="392">
        <v>0</v>
      </c>
      <c r="H17" s="392">
        <v>0</v>
      </c>
      <c r="I17" s="375">
        <v>0</v>
      </c>
      <c r="J17" s="375">
        <v>0</v>
      </c>
      <c r="K17" s="375">
        <v>0</v>
      </c>
      <c r="L17" s="375">
        <v>0</v>
      </c>
      <c r="M17" s="375">
        <v>0</v>
      </c>
    </row>
    <row r="18" spans="1:13" s="369" customFormat="1" ht="25.5" x14ac:dyDescent="0.2">
      <c r="A18" s="375">
        <v>8</v>
      </c>
      <c r="B18" s="491" t="s">
        <v>70</v>
      </c>
      <c r="C18" s="379" t="s">
        <v>65</v>
      </c>
      <c r="D18" s="378" t="s">
        <v>67</v>
      </c>
      <c r="E18" s="392">
        <v>0</v>
      </c>
      <c r="F18" s="392">
        <v>0</v>
      </c>
      <c r="G18" s="392">
        <v>0</v>
      </c>
      <c r="H18" s="392">
        <v>0</v>
      </c>
      <c r="I18" s="375">
        <v>0</v>
      </c>
      <c r="J18" s="375">
        <v>0</v>
      </c>
      <c r="K18" s="375">
        <v>0</v>
      </c>
      <c r="L18" s="375">
        <v>0</v>
      </c>
      <c r="M18" s="375">
        <v>0</v>
      </c>
    </row>
    <row r="19" spans="1:13" s="369" customFormat="1" ht="25.5" x14ac:dyDescent="0.2">
      <c r="A19" s="375">
        <v>9</v>
      </c>
      <c r="B19" s="492"/>
      <c r="C19" s="380" t="s">
        <v>68</v>
      </c>
      <c r="D19" s="378" t="s">
        <v>67</v>
      </c>
      <c r="E19" s="392">
        <v>0</v>
      </c>
      <c r="F19" s="392">
        <v>0</v>
      </c>
      <c r="G19" s="392">
        <v>0</v>
      </c>
      <c r="H19" s="392">
        <v>0</v>
      </c>
      <c r="I19" s="375">
        <v>0</v>
      </c>
      <c r="J19" s="375">
        <v>0</v>
      </c>
      <c r="K19" s="375">
        <v>0</v>
      </c>
      <c r="L19" s="375">
        <v>0</v>
      </c>
      <c r="M19" s="375">
        <v>0</v>
      </c>
    </row>
    <row r="20" spans="1:13" s="369" customFormat="1" ht="12.75" x14ac:dyDescent="0.2">
      <c r="A20" s="375">
        <v>10</v>
      </c>
      <c r="B20" s="515" t="s">
        <v>71</v>
      </c>
      <c r="C20" s="515"/>
      <c r="D20" s="515"/>
      <c r="E20" s="392">
        <v>0</v>
      </c>
      <c r="F20" s="392">
        <v>0</v>
      </c>
      <c r="G20" s="392">
        <v>0</v>
      </c>
      <c r="H20" s="392">
        <v>0</v>
      </c>
      <c r="I20" s="375">
        <v>0</v>
      </c>
      <c r="J20" s="375">
        <v>0</v>
      </c>
      <c r="K20" s="375">
        <v>0</v>
      </c>
      <c r="L20" s="375">
        <v>0</v>
      </c>
      <c r="M20" s="375">
        <v>0</v>
      </c>
    </row>
    <row r="21" spans="1:13" s="369" customFormat="1" ht="12.75" x14ac:dyDescent="0.2">
      <c r="A21" s="375">
        <v>11</v>
      </c>
      <c r="B21" s="497" t="s">
        <v>0</v>
      </c>
      <c r="C21" s="497"/>
      <c r="D21" s="497"/>
      <c r="E21" s="391">
        <f>SUM(E12:E20)</f>
        <v>2</v>
      </c>
      <c r="F21" s="391">
        <f>SUM(F12:F20)</f>
        <v>12</v>
      </c>
      <c r="G21" s="391">
        <f>SUM(G12:G20)</f>
        <v>2</v>
      </c>
      <c r="H21" s="391">
        <f>SUM(H12:H20)</f>
        <v>12</v>
      </c>
      <c r="I21" s="391">
        <f>I12+I13+I14+I15+I16+I17+I18+I19+I20</f>
        <v>0</v>
      </c>
      <c r="J21" s="391">
        <f>J12+J13+J14+J15+J16+J17+J18+J19+J20</f>
        <v>0</v>
      </c>
      <c r="K21" s="391">
        <f>K12+K13+K14+K15+K16+K17+K18+K19+K20</f>
        <v>0</v>
      </c>
      <c r="L21" s="391">
        <f>L12+L13+L14+L15+L16+L17+L18+L19+L20</f>
        <v>0</v>
      </c>
      <c r="M21" s="391">
        <f>M12+M13+M14+M15+M16+M17+M18+M19+M20</f>
        <v>0</v>
      </c>
    </row>
    <row r="22" spans="1:13" s="369" customFormat="1" ht="12.75" x14ac:dyDescent="0.2">
      <c r="A22" s="375">
        <v>12</v>
      </c>
      <c r="B22" s="498" t="s">
        <v>80</v>
      </c>
      <c r="C22" s="498"/>
      <c r="D22" s="498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4:K4"/>
    <mergeCell ref="L1:M1"/>
    <mergeCell ref="B2:J2"/>
    <mergeCell ref="L2:M2"/>
    <mergeCell ref="B3:K3"/>
    <mergeCell ref="L3:M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3"/>
  <sheetViews>
    <sheetView topLeftCell="AD40" zoomScale="40" zoomScaleNormal="40" workbookViewId="0">
      <selection activeCell="AL40" sqref="AL40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9" width="23.7109375" customWidth="1"/>
    <col min="10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19" width="24.28515625" customWidth="1"/>
    <col min="20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3.57031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27.42578125" customWidth="1"/>
    <col min="40" max="40" width="14.140625" customWidth="1"/>
  </cols>
  <sheetData>
    <row r="1" spans="1:40" ht="54" customHeight="1" x14ac:dyDescent="0.65">
      <c r="B1" s="396"/>
      <c r="C1" s="396"/>
      <c r="D1" s="396"/>
      <c r="E1" s="396"/>
      <c r="F1" s="396"/>
      <c r="G1" s="396"/>
      <c r="H1" s="396"/>
      <c r="W1" s="469"/>
      <c r="X1" s="469"/>
      <c r="Y1" s="469"/>
      <c r="Z1" s="469"/>
      <c r="AA1" s="469"/>
      <c r="AB1" s="469"/>
      <c r="AC1" s="469"/>
      <c r="AD1" s="469"/>
      <c r="AE1" s="469"/>
      <c r="AF1" s="469"/>
      <c r="AG1" s="469"/>
      <c r="AH1" s="469"/>
      <c r="AI1" s="469"/>
      <c r="AJ1" s="469"/>
      <c r="AK1" s="469"/>
      <c r="AL1" s="469"/>
      <c r="AM1" s="9"/>
      <c r="AN1" s="9"/>
    </row>
    <row r="2" spans="1:40" ht="110.25" customHeight="1" x14ac:dyDescent="0.6">
      <c r="A2" s="11"/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8"/>
      <c r="AF2" s="468"/>
      <c r="AG2" s="468"/>
      <c r="AH2" s="468"/>
      <c r="AI2" s="468"/>
      <c r="AJ2" s="468"/>
      <c r="AK2" s="468"/>
      <c r="AL2" s="468"/>
    </row>
    <row r="3" spans="1:40" ht="51.7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40" ht="15.75" customHeight="1" x14ac:dyDescent="0.35">
      <c r="A4" s="11"/>
      <c r="B4" s="399" t="s">
        <v>4</v>
      </c>
      <c r="C4" s="400"/>
      <c r="D4" s="399" t="s">
        <v>1</v>
      </c>
      <c r="E4" s="470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6"/>
      <c r="X4" s="399" t="s">
        <v>2</v>
      </c>
      <c r="Y4" s="470"/>
      <c r="Z4" s="405"/>
      <c r="AA4" s="405"/>
      <c r="AB4" s="406"/>
      <c r="AC4" s="419" t="s">
        <v>3</v>
      </c>
      <c r="AD4" s="430"/>
      <c r="AE4" s="405"/>
      <c r="AF4" s="405"/>
      <c r="AG4" s="405"/>
      <c r="AH4" s="421" t="s">
        <v>0</v>
      </c>
      <c r="AI4" s="422"/>
      <c r="AJ4" s="422"/>
      <c r="AK4" s="422"/>
      <c r="AL4" s="423"/>
    </row>
    <row r="5" spans="1:40" ht="24" customHeight="1" thickBot="1" x14ac:dyDescent="0.4">
      <c r="A5" s="11"/>
      <c r="B5" s="401"/>
      <c r="C5" s="402"/>
      <c r="D5" s="407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9"/>
      <c r="X5" s="410"/>
      <c r="Y5" s="411"/>
      <c r="Z5" s="411"/>
      <c r="AA5" s="411"/>
      <c r="AB5" s="412"/>
      <c r="AC5" s="410"/>
      <c r="AD5" s="411"/>
      <c r="AE5" s="420"/>
      <c r="AF5" s="420"/>
      <c r="AG5" s="411"/>
      <c r="AH5" s="424"/>
      <c r="AI5" s="425"/>
      <c r="AJ5" s="425"/>
      <c r="AK5" s="425"/>
      <c r="AL5" s="426"/>
    </row>
    <row r="6" spans="1:40" ht="21.75" customHeight="1" x14ac:dyDescent="0.35">
      <c r="A6" s="11"/>
      <c r="B6" s="401"/>
      <c r="C6" s="402"/>
      <c r="D6" s="419" t="s">
        <v>12</v>
      </c>
      <c r="E6" s="430"/>
      <c r="F6" s="405"/>
      <c r="G6" s="405"/>
      <c r="H6" s="406"/>
      <c r="I6" s="419" t="s">
        <v>13</v>
      </c>
      <c r="J6" s="430"/>
      <c r="K6" s="405"/>
      <c r="L6" s="405"/>
      <c r="M6" s="406"/>
      <c r="N6" s="419" t="s">
        <v>14</v>
      </c>
      <c r="O6" s="430"/>
      <c r="P6" s="430"/>
      <c r="Q6" s="430"/>
      <c r="R6" s="431"/>
      <c r="S6" s="419" t="s">
        <v>15</v>
      </c>
      <c r="T6" s="430"/>
      <c r="U6" s="435"/>
      <c r="V6" s="435"/>
      <c r="W6" s="436"/>
      <c r="X6" s="413"/>
      <c r="Y6" s="471"/>
      <c r="Z6" s="414"/>
      <c r="AA6" s="414"/>
      <c r="AB6" s="415"/>
      <c r="AC6" s="410"/>
      <c r="AD6" s="411"/>
      <c r="AE6" s="420"/>
      <c r="AF6" s="420"/>
      <c r="AG6" s="411"/>
      <c r="AH6" s="424"/>
      <c r="AI6" s="425"/>
      <c r="AJ6" s="425"/>
      <c r="AK6" s="425"/>
      <c r="AL6" s="426"/>
    </row>
    <row r="7" spans="1:40" ht="36" customHeight="1" thickBot="1" x14ac:dyDescent="0.4">
      <c r="A7" s="11"/>
      <c r="B7" s="403"/>
      <c r="C7" s="404"/>
      <c r="D7" s="407"/>
      <c r="E7" s="408"/>
      <c r="F7" s="408"/>
      <c r="G7" s="408"/>
      <c r="H7" s="409"/>
      <c r="I7" s="407"/>
      <c r="J7" s="408"/>
      <c r="K7" s="408"/>
      <c r="L7" s="408"/>
      <c r="M7" s="409"/>
      <c r="N7" s="432"/>
      <c r="O7" s="433"/>
      <c r="P7" s="433"/>
      <c r="Q7" s="433"/>
      <c r="R7" s="434"/>
      <c r="S7" s="437"/>
      <c r="T7" s="438"/>
      <c r="U7" s="438"/>
      <c r="V7" s="438"/>
      <c r="W7" s="439"/>
      <c r="X7" s="416"/>
      <c r="Y7" s="417"/>
      <c r="Z7" s="417"/>
      <c r="AA7" s="417"/>
      <c r="AB7" s="418"/>
      <c r="AC7" s="407"/>
      <c r="AD7" s="408"/>
      <c r="AE7" s="408"/>
      <c r="AF7" s="408"/>
      <c r="AG7" s="408"/>
      <c r="AH7" s="427"/>
      <c r="AI7" s="428"/>
      <c r="AJ7" s="428"/>
      <c r="AK7" s="428"/>
      <c r="AL7" s="429"/>
    </row>
    <row r="8" spans="1:40" s="1" customFormat="1" ht="33.75" customHeight="1" thickBot="1" x14ac:dyDescent="0.35">
      <c r="A8" s="12"/>
      <c r="B8" s="440" t="s">
        <v>5</v>
      </c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441"/>
      <c r="R8" s="441"/>
      <c r="S8" s="441"/>
      <c r="T8" s="441"/>
      <c r="U8" s="441"/>
      <c r="V8" s="441"/>
      <c r="W8" s="441"/>
      <c r="X8" s="441"/>
      <c r="Y8" s="441"/>
      <c r="Z8" s="441"/>
      <c r="AA8" s="441"/>
      <c r="AB8" s="441"/>
      <c r="AC8" s="441"/>
      <c r="AD8" s="441"/>
      <c r="AE8" s="441"/>
      <c r="AF8" s="441"/>
      <c r="AG8" s="441"/>
      <c r="AH8" s="441"/>
      <c r="AI8" s="441"/>
      <c r="AJ8" s="441"/>
      <c r="AK8" s="441"/>
      <c r="AL8" s="442"/>
    </row>
    <row r="9" spans="1:40" s="1" customFormat="1" ht="81.75" customHeight="1" thickBot="1" x14ac:dyDescent="0.35">
      <c r="A9" s="12"/>
      <c r="B9" s="443"/>
      <c r="C9" s="444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3" customHeight="1" thickBot="1" x14ac:dyDescent="0.35">
      <c r="A10" s="12"/>
      <c r="B10" s="394" t="s">
        <v>20</v>
      </c>
      <c r="C10" s="395"/>
      <c r="D10" s="23"/>
      <c r="E10" s="140"/>
      <c r="F10" s="25"/>
      <c r="G10" s="26"/>
      <c r="H10" s="24"/>
      <c r="I10" s="23"/>
      <c r="J10" s="140"/>
      <c r="K10" s="25"/>
      <c r="L10" s="26"/>
      <c r="M10" s="24"/>
      <c r="N10" s="23"/>
      <c r="O10" s="140"/>
      <c r="P10" s="25"/>
      <c r="Q10" s="26"/>
      <c r="R10" s="24"/>
      <c r="S10" s="23"/>
      <c r="T10" s="140"/>
      <c r="U10" s="25"/>
      <c r="V10" s="26"/>
      <c r="W10" s="24"/>
      <c r="X10" s="23"/>
      <c r="Y10" s="140"/>
      <c r="Z10" s="25"/>
      <c r="AA10" s="26"/>
      <c r="AB10" s="24"/>
      <c r="AC10" s="23"/>
      <c r="AD10" s="140"/>
      <c r="AE10" s="25"/>
      <c r="AF10" s="26"/>
      <c r="AG10" s="26"/>
      <c r="AH10" s="71">
        <f t="shared" ref="AH10:AL12" si="0">AC10+X10+S10+N10+I10+D10</f>
        <v>0</v>
      </c>
      <c r="AI10" s="72">
        <f t="shared" si="0"/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394" t="s">
        <v>23</v>
      </c>
      <c r="C11" s="395"/>
      <c r="D11" s="36"/>
      <c r="E11" s="141"/>
      <c r="F11" s="39"/>
      <c r="G11" s="37"/>
      <c r="H11" s="38"/>
      <c r="I11" s="36"/>
      <c r="J11" s="141"/>
      <c r="K11" s="39"/>
      <c r="L11" s="37"/>
      <c r="M11" s="38"/>
      <c r="N11" s="36"/>
      <c r="O11" s="141"/>
      <c r="P11" s="39"/>
      <c r="Q11" s="37"/>
      <c r="R11" s="38"/>
      <c r="S11" s="36"/>
      <c r="T11" s="141"/>
      <c r="U11" s="39"/>
      <c r="V11" s="37"/>
      <c r="W11" s="38"/>
      <c r="X11" s="36"/>
      <c r="Y11" s="141"/>
      <c r="Z11" s="39"/>
      <c r="AA11" s="37"/>
      <c r="AB11" s="38"/>
      <c r="AC11" s="36"/>
      <c r="AD11" s="141"/>
      <c r="AE11" s="39"/>
      <c r="AF11" s="37"/>
      <c r="AG11" s="37"/>
      <c r="AH11" s="74">
        <f t="shared" si="0"/>
        <v>0</v>
      </c>
      <c r="AI11" s="75">
        <f t="shared" si="0"/>
        <v>0</v>
      </c>
      <c r="AJ11" s="75">
        <f t="shared" si="0"/>
        <v>0</v>
      </c>
      <c r="AK11" s="75">
        <f t="shared" si="0"/>
        <v>0</v>
      </c>
      <c r="AL11" s="76">
        <f t="shared" si="0"/>
        <v>0</v>
      </c>
    </row>
    <row r="12" spans="1:40" s="1" customFormat="1" ht="93" customHeight="1" thickBot="1" x14ac:dyDescent="0.35">
      <c r="A12" s="12"/>
      <c r="B12" s="445" t="s">
        <v>22</v>
      </c>
      <c r="C12" s="446"/>
      <c r="D12" s="45"/>
      <c r="E12" s="142"/>
      <c r="F12" s="48"/>
      <c r="G12" s="46"/>
      <c r="H12" s="47"/>
      <c r="I12" s="45"/>
      <c r="J12" s="142"/>
      <c r="K12" s="48"/>
      <c r="L12" s="46"/>
      <c r="M12" s="47"/>
      <c r="N12" s="45"/>
      <c r="O12" s="142"/>
      <c r="P12" s="48"/>
      <c r="Q12" s="46"/>
      <c r="R12" s="47"/>
      <c r="S12" s="45"/>
      <c r="T12" s="142"/>
      <c r="U12" s="48"/>
      <c r="V12" s="46"/>
      <c r="W12" s="47"/>
      <c r="X12" s="45"/>
      <c r="Y12" s="142"/>
      <c r="Z12" s="48"/>
      <c r="AA12" s="46"/>
      <c r="AB12" s="47"/>
      <c r="AC12" s="45"/>
      <c r="AD12" s="142"/>
      <c r="AE12" s="48"/>
      <c r="AF12" s="46"/>
      <c r="AG12" s="46"/>
      <c r="AH12" s="77">
        <f t="shared" si="0"/>
        <v>0</v>
      </c>
      <c r="AI12" s="78">
        <f t="shared" si="0"/>
        <v>0</v>
      </c>
      <c r="AJ12" s="78">
        <f t="shared" si="0"/>
        <v>0</v>
      </c>
      <c r="AK12" s="78">
        <f t="shared" si="0"/>
        <v>0</v>
      </c>
      <c r="AL12" s="79">
        <f t="shared" si="0"/>
        <v>0</v>
      </c>
    </row>
    <row r="13" spans="1:40" s="1" customFormat="1" ht="30" customHeight="1" thickBot="1" x14ac:dyDescent="0.35">
      <c r="A13" s="12"/>
      <c r="B13" s="447" t="s">
        <v>21</v>
      </c>
      <c r="C13" s="448"/>
      <c r="D13" s="449"/>
      <c r="E13" s="449"/>
      <c r="F13" s="449"/>
      <c r="G13" s="449"/>
      <c r="H13" s="449"/>
      <c r="I13" s="450"/>
      <c r="J13" s="450"/>
      <c r="K13" s="450"/>
      <c r="L13" s="450"/>
      <c r="M13" s="450"/>
      <c r="N13" s="450"/>
      <c r="O13" s="450"/>
      <c r="P13" s="450"/>
      <c r="Q13" s="450"/>
      <c r="R13" s="450"/>
      <c r="S13" s="450"/>
      <c r="T13" s="450"/>
      <c r="U13" s="450"/>
      <c r="V13" s="450"/>
      <c r="W13" s="450"/>
      <c r="X13" s="450"/>
      <c r="Y13" s="450"/>
      <c r="Z13" s="450"/>
      <c r="AA13" s="450"/>
      <c r="AB13" s="450"/>
      <c r="AC13" s="450"/>
      <c r="AD13" s="450"/>
      <c r="AE13" s="450"/>
      <c r="AF13" s="450"/>
      <c r="AG13" s="450"/>
      <c r="AH13" s="449"/>
      <c r="AI13" s="449"/>
      <c r="AJ13" s="449"/>
      <c r="AK13" s="449"/>
      <c r="AL13" s="516"/>
    </row>
    <row r="14" spans="1:40" s="1" customFormat="1" ht="59.25" customHeight="1" thickBot="1" x14ac:dyDescent="0.35">
      <c r="A14" s="12"/>
      <c r="B14" s="394" t="s">
        <v>20</v>
      </c>
      <c r="C14" s="395"/>
      <c r="D14" s="23"/>
      <c r="E14" s="140"/>
      <c r="F14" s="25"/>
      <c r="G14" s="26"/>
      <c r="H14" s="24"/>
      <c r="I14" s="23"/>
      <c r="J14" s="140"/>
      <c r="K14" s="25"/>
      <c r="L14" s="26"/>
      <c r="M14" s="24"/>
      <c r="N14" s="23"/>
      <c r="O14" s="140"/>
      <c r="P14" s="25"/>
      <c r="Q14" s="26"/>
      <c r="R14" s="24"/>
      <c r="S14" s="23"/>
      <c r="T14" s="140"/>
      <c r="U14" s="25"/>
      <c r="V14" s="26"/>
      <c r="W14" s="24"/>
      <c r="X14" s="23"/>
      <c r="Y14" s="140"/>
      <c r="Z14" s="25"/>
      <c r="AA14" s="26"/>
      <c r="AB14" s="24"/>
      <c r="AC14" s="23"/>
      <c r="AD14" s="140"/>
      <c r="AE14" s="25"/>
      <c r="AF14" s="26"/>
      <c r="AG14" s="26"/>
      <c r="AH14" s="71">
        <f t="shared" ref="AH14:AL16" si="1">AC14+X14+S14+N14+I14+D14</f>
        <v>0</v>
      </c>
      <c r="AI14" s="72">
        <f t="shared" si="1"/>
        <v>0</v>
      </c>
      <c r="AJ14" s="72">
        <f t="shared" si="1"/>
        <v>0</v>
      </c>
      <c r="AK14" s="72">
        <f t="shared" si="1"/>
        <v>0</v>
      </c>
      <c r="AL14" s="73">
        <f t="shared" si="1"/>
        <v>0</v>
      </c>
    </row>
    <row r="15" spans="1:40" s="1" customFormat="1" ht="58.5" customHeight="1" thickBot="1" x14ac:dyDescent="0.35">
      <c r="A15" s="12"/>
      <c r="B15" s="394" t="s">
        <v>23</v>
      </c>
      <c r="C15" s="395"/>
      <c r="D15" s="36"/>
      <c r="E15" s="141"/>
      <c r="F15" s="39"/>
      <c r="G15" s="37"/>
      <c r="H15" s="38"/>
      <c r="I15" s="36"/>
      <c r="J15" s="141"/>
      <c r="K15" s="39"/>
      <c r="L15" s="37"/>
      <c r="M15" s="38"/>
      <c r="N15" s="36"/>
      <c r="O15" s="141"/>
      <c r="P15" s="39"/>
      <c r="Q15" s="37"/>
      <c r="R15" s="38"/>
      <c r="S15" s="36"/>
      <c r="T15" s="141"/>
      <c r="U15" s="39"/>
      <c r="V15" s="37"/>
      <c r="W15" s="38"/>
      <c r="X15" s="36"/>
      <c r="Y15" s="141"/>
      <c r="Z15" s="39"/>
      <c r="AA15" s="37"/>
      <c r="AB15" s="38"/>
      <c r="AC15" s="36"/>
      <c r="AD15" s="141"/>
      <c r="AE15" s="39"/>
      <c r="AF15" s="37"/>
      <c r="AG15" s="37"/>
      <c r="AH15" s="74">
        <f t="shared" si="1"/>
        <v>0</v>
      </c>
      <c r="AI15" s="75">
        <f t="shared" si="1"/>
        <v>0</v>
      </c>
      <c r="AJ15" s="75">
        <f t="shared" si="1"/>
        <v>0</v>
      </c>
      <c r="AK15" s="75">
        <f t="shared" si="1"/>
        <v>0</v>
      </c>
      <c r="AL15" s="76">
        <f t="shared" si="1"/>
        <v>0</v>
      </c>
    </row>
    <row r="16" spans="1:40" s="1" customFormat="1" ht="94.5" customHeight="1" thickBot="1" x14ac:dyDescent="0.35">
      <c r="A16" s="12"/>
      <c r="B16" s="445" t="s">
        <v>22</v>
      </c>
      <c r="C16" s="446"/>
      <c r="D16" s="45"/>
      <c r="E16" s="142"/>
      <c r="F16" s="48"/>
      <c r="G16" s="46"/>
      <c r="H16" s="47"/>
      <c r="I16" s="45"/>
      <c r="J16" s="142"/>
      <c r="K16" s="48"/>
      <c r="L16" s="46"/>
      <c r="M16" s="47"/>
      <c r="N16" s="45"/>
      <c r="O16" s="142"/>
      <c r="P16" s="48"/>
      <c r="Q16" s="46"/>
      <c r="R16" s="47"/>
      <c r="S16" s="45"/>
      <c r="T16" s="142"/>
      <c r="U16" s="48"/>
      <c r="V16" s="46"/>
      <c r="W16" s="47"/>
      <c r="X16" s="45"/>
      <c r="Y16" s="142"/>
      <c r="Z16" s="48"/>
      <c r="AA16" s="46"/>
      <c r="AB16" s="47"/>
      <c r="AC16" s="45"/>
      <c r="AD16" s="142"/>
      <c r="AE16" s="48"/>
      <c r="AF16" s="46"/>
      <c r="AG16" s="46"/>
      <c r="AH16" s="77">
        <f t="shared" si="1"/>
        <v>0</v>
      </c>
      <c r="AI16" s="78">
        <f t="shared" si="1"/>
        <v>0</v>
      </c>
      <c r="AJ16" s="78">
        <f t="shared" si="1"/>
        <v>0</v>
      </c>
      <c r="AK16" s="78">
        <f t="shared" si="1"/>
        <v>0</v>
      </c>
      <c r="AL16" s="79">
        <f t="shared" si="1"/>
        <v>0</v>
      </c>
    </row>
    <row r="17" spans="1:38" s="1" customFormat="1" ht="30" customHeight="1" thickBot="1" x14ac:dyDescent="0.35">
      <c r="A17" s="12"/>
      <c r="B17" s="447" t="s">
        <v>6</v>
      </c>
      <c r="C17" s="448"/>
      <c r="D17" s="449"/>
      <c r="E17" s="449"/>
      <c r="F17" s="449"/>
      <c r="G17" s="449"/>
      <c r="H17" s="449"/>
      <c r="I17" s="448"/>
      <c r="J17" s="448"/>
      <c r="K17" s="448"/>
      <c r="L17" s="448"/>
      <c r="M17" s="448"/>
      <c r="N17" s="448"/>
      <c r="O17" s="448"/>
      <c r="P17" s="448"/>
      <c r="Q17" s="448"/>
      <c r="R17" s="448"/>
      <c r="S17" s="448"/>
      <c r="T17" s="448"/>
      <c r="U17" s="448"/>
      <c r="V17" s="448"/>
      <c r="W17" s="448"/>
      <c r="X17" s="448"/>
      <c r="Y17" s="448"/>
      <c r="Z17" s="448"/>
      <c r="AA17" s="448"/>
      <c r="AB17" s="448"/>
      <c r="AC17" s="448"/>
      <c r="AD17" s="448"/>
      <c r="AE17" s="448"/>
      <c r="AF17" s="448"/>
      <c r="AG17" s="448"/>
      <c r="AH17" s="449"/>
      <c r="AI17" s="449"/>
      <c r="AJ17" s="449"/>
      <c r="AK17" s="449"/>
      <c r="AL17" s="516"/>
    </row>
    <row r="18" spans="1:38" s="1" customFormat="1" ht="59.25" customHeight="1" thickBot="1" x14ac:dyDescent="0.35">
      <c r="A18" s="12"/>
      <c r="B18" s="394" t="s">
        <v>20</v>
      </c>
      <c r="C18" s="395"/>
      <c r="D18" s="23"/>
      <c r="E18" s="232"/>
      <c r="F18" s="25"/>
      <c r="G18" s="26"/>
      <c r="H18" s="23"/>
      <c r="I18" s="23"/>
      <c r="J18" s="140"/>
      <c r="K18" s="25"/>
      <c r="L18" s="26"/>
      <c r="M18" s="24"/>
      <c r="N18" s="23"/>
      <c r="O18" s="140"/>
      <c r="P18" s="25"/>
      <c r="Q18" s="26"/>
      <c r="R18" s="24"/>
      <c r="S18" s="23"/>
      <c r="T18" s="140"/>
      <c r="U18" s="25"/>
      <c r="V18" s="26"/>
      <c r="W18" s="24"/>
      <c r="X18" s="23"/>
      <c r="Y18" s="140"/>
      <c r="Z18" s="25"/>
      <c r="AA18" s="26"/>
      <c r="AB18" s="24"/>
      <c r="AC18" s="23"/>
      <c r="AD18" s="140"/>
      <c r="AE18" s="25"/>
      <c r="AF18" s="26"/>
      <c r="AG18" s="26"/>
      <c r="AH18" s="71">
        <f t="shared" ref="AH18:AK20" si="2">AC18+X18+S18+N18+I18+D18</f>
        <v>0</v>
      </c>
      <c r="AI18" s="72">
        <f t="shared" si="2"/>
        <v>0</v>
      </c>
      <c r="AJ18" s="72">
        <f t="shared" si="2"/>
        <v>0</v>
      </c>
      <c r="AK18" s="72">
        <f t="shared" si="2"/>
        <v>0</v>
      </c>
      <c r="AL18" s="73">
        <v>13</v>
      </c>
    </row>
    <row r="19" spans="1:38" s="1" customFormat="1" ht="59.25" customHeight="1" thickBot="1" x14ac:dyDescent="0.35">
      <c r="A19" s="12"/>
      <c r="B19" s="394" t="s">
        <v>23</v>
      </c>
      <c r="C19" s="395"/>
      <c r="D19" s="36"/>
      <c r="E19" s="233"/>
      <c r="F19" s="39"/>
      <c r="G19" s="37"/>
      <c r="H19" s="36"/>
      <c r="I19" s="36"/>
      <c r="J19" s="141"/>
      <c r="K19" s="39"/>
      <c r="L19" s="37"/>
      <c r="M19" s="38"/>
      <c r="N19" s="36"/>
      <c r="O19" s="141"/>
      <c r="P19" s="39"/>
      <c r="Q19" s="37"/>
      <c r="R19" s="38"/>
      <c r="S19" s="36"/>
      <c r="T19" s="141"/>
      <c r="U19" s="39"/>
      <c r="V19" s="37"/>
      <c r="W19" s="38"/>
      <c r="X19" s="36"/>
      <c r="Y19" s="141"/>
      <c r="Z19" s="39"/>
      <c r="AA19" s="37"/>
      <c r="AB19" s="38"/>
      <c r="AC19" s="36"/>
      <c r="AD19" s="141"/>
      <c r="AE19" s="39"/>
      <c r="AF19" s="37"/>
      <c r="AG19" s="37"/>
      <c r="AH19" s="74">
        <f t="shared" si="2"/>
        <v>0</v>
      </c>
      <c r="AI19" s="75">
        <f t="shared" si="2"/>
        <v>0</v>
      </c>
      <c r="AJ19" s="75">
        <f t="shared" si="2"/>
        <v>0</v>
      </c>
      <c r="AK19" s="75">
        <f t="shared" si="2"/>
        <v>0</v>
      </c>
      <c r="AL19" s="76">
        <v>96595.3</v>
      </c>
    </row>
    <row r="20" spans="1:38" s="1" customFormat="1" ht="86.25" customHeight="1" thickBot="1" x14ac:dyDescent="0.35">
      <c r="A20" s="12"/>
      <c r="B20" s="445" t="s">
        <v>22</v>
      </c>
      <c r="C20" s="446"/>
      <c r="D20" s="45"/>
      <c r="E20" s="234"/>
      <c r="F20" s="48"/>
      <c r="G20" s="46"/>
      <c r="H20" s="45"/>
      <c r="I20" s="45"/>
      <c r="J20" s="142"/>
      <c r="K20" s="48"/>
      <c r="L20" s="46"/>
      <c r="M20" s="47"/>
      <c r="N20" s="45"/>
      <c r="O20" s="142"/>
      <c r="P20" s="48"/>
      <c r="Q20" s="46"/>
      <c r="R20" s="47"/>
      <c r="S20" s="45"/>
      <c r="T20" s="142"/>
      <c r="U20" s="48"/>
      <c r="V20" s="46"/>
      <c r="W20" s="47"/>
      <c r="X20" s="45"/>
      <c r="Y20" s="142"/>
      <c r="Z20" s="48"/>
      <c r="AA20" s="46"/>
      <c r="AB20" s="47"/>
      <c r="AC20" s="45"/>
      <c r="AD20" s="142"/>
      <c r="AE20" s="48"/>
      <c r="AF20" s="46"/>
      <c r="AG20" s="46"/>
      <c r="AH20" s="77">
        <f t="shared" si="2"/>
        <v>0</v>
      </c>
      <c r="AI20" s="78">
        <f t="shared" si="2"/>
        <v>0</v>
      </c>
      <c r="AJ20" s="78">
        <f t="shared" si="2"/>
        <v>0</v>
      </c>
      <c r="AK20" s="78">
        <f t="shared" si="2"/>
        <v>0</v>
      </c>
      <c r="AL20" s="79">
        <v>306627.22000000003</v>
      </c>
    </row>
    <row r="21" spans="1:38" s="4" customFormat="1" ht="29.25" customHeight="1" thickBot="1" x14ac:dyDescent="0.35">
      <c r="A21" s="13"/>
      <c r="B21" s="447" t="s">
        <v>7</v>
      </c>
      <c r="C21" s="448"/>
      <c r="D21" s="449"/>
      <c r="E21" s="449"/>
      <c r="F21" s="449"/>
      <c r="G21" s="449"/>
      <c r="H21" s="449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  <c r="V21" s="448"/>
      <c r="W21" s="448"/>
      <c r="X21" s="448"/>
      <c r="Y21" s="448"/>
      <c r="Z21" s="448"/>
      <c r="AA21" s="448"/>
      <c r="AB21" s="448"/>
      <c r="AC21" s="448"/>
      <c r="AD21" s="448"/>
      <c r="AE21" s="448"/>
      <c r="AF21" s="448"/>
      <c r="AG21" s="448"/>
      <c r="AH21" s="450"/>
      <c r="AI21" s="450"/>
      <c r="AJ21" s="450"/>
      <c r="AK21" s="450"/>
      <c r="AL21" s="472"/>
    </row>
    <row r="22" spans="1:38" s="1" customFormat="1" ht="62.25" customHeight="1" thickBot="1" x14ac:dyDescent="0.35">
      <c r="A22" s="12"/>
      <c r="B22" s="394" t="s">
        <v>20</v>
      </c>
      <c r="C22" s="395"/>
      <c r="D22" s="260">
        <v>2</v>
      </c>
      <c r="E22" s="232">
        <v>5</v>
      </c>
      <c r="F22" s="247"/>
      <c r="G22" s="26"/>
      <c r="H22" s="24"/>
      <c r="I22" s="23"/>
      <c r="J22" s="140"/>
      <c r="K22" s="247"/>
      <c r="L22" s="26"/>
      <c r="M22" s="24"/>
      <c r="N22" s="23"/>
      <c r="O22" s="232"/>
      <c r="P22" s="25"/>
      <c r="Q22" s="26"/>
      <c r="R22" s="24"/>
      <c r="S22" s="23"/>
      <c r="T22" s="140"/>
      <c r="U22" s="25"/>
      <c r="V22" s="26"/>
      <c r="W22" s="24"/>
      <c r="X22" s="23"/>
      <c r="Y22" s="232"/>
      <c r="Z22" s="25"/>
      <c r="AA22" s="26"/>
      <c r="AB22" s="24"/>
      <c r="AC22" s="23"/>
      <c r="AD22" s="140"/>
      <c r="AE22" s="25"/>
      <c r="AF22" s="26"/>
      <c r="AG22" s="24"/>
      <c r="AH22" s="71">
        <f t="shared" ref="AH22:AK24" si="3">AC22+X22+S22+N22+I22+D22</f>
        <v>2</v>
      </c>
      <c r="AI22" s="72">
        <f t="shared" si="3"/>
        <v>5</v>
      </c>
      <c r="AJ22" s="72">
        <f t="shared" si="3"/>
        <v>0</v>
      </c>
      <c r="AK22" s="72">
        <f t="shared" si="3"/>
        <v>0</v>
      </c>
      <c r="AL22" s="73">
        <v>109</v>
      </c>
    </row>
    <row r="23" spans="1:38" s="1" customFormat="1" ht="59.25" customHeight="1" thickBot="1" x14ac:dyDescent="0.35">
      <c r="A23" s="12"/>
      <c r="B23" s="394" t="s">
        <v>23</v>
      </c>
      <c r="C23" s="395"/>
      <c r="D23" s="36">
        <v>5517.76</v>
      </c>
      <c r="E23" s="233">
        <v>8247.75</v>
      </c>
      <c r="F23" s="247"/>
      <c r="G23" s="37"/>
      <c r="H23" s="38"/>
      <c r="I23" s="36"/>
      <c r="J23" s="141"/>
      <c r="K23" s="247"/>
      <c r="L23" s="37"/>
      <c r="M23" s="38"/>
      <c r="N23" s="36"/>
      <c r="O23" s="233"/>
      <c r="P23" s="39"/>
      <c r="Q23" s="37"/>
      <c r="R23" s="38"/>
      <c r="S23" s="36"/>
      <c r="T23" s="141"/>
      <c r="U23" s="39"/>
      <c r="V23" s="37"/>
      <c r="W23" s="38"/>
      <c r="X23" s="36"/>
      <c r="Y23" s="233"/>
      <c r="Z23" s="39"/>
      <c r="AA23" s="37"/>
      <c r="AB23" s="38"/>
      <c r="AC23" s="36"/>
      <c r="AD23" s="141"/>
      <c r="AE23" s="39"/>
      <c r="AF23" s="37"/>
      <c r="AG23" s="38"/>
      <c r="AH23" s="74">
        <f t="shared" si="3"/>
        <v>5517.76</v>
      </c>
      <c r="AI23" s="75">
        <f t="shared" si="3"/>
        <v>8247.75</v>
      </c>
      <c r="AJ23" s="75">
        <f t="shared" si="3"/>
        <v>0</v>
      </c>
      <c r="AK23" s="75">
        <f t="shared" si="3"/>
        <v>0</v>
      </c>
      <c r="AL23" s="76">
        <v>125781.53399999999</v>
      </c>
    </row>
    <row r="24" spans="1:38" s="1" customFormat="1" ht="88.5" customHeight="1" thickBot="1" x14ac:dyDescent="0.35">
      <c r="A24" s="12"/>
      <c r="B24" s="445" t="s">
        <v>22</v>
      </c>
      <c r="C24" s="446"/>
      <c r="D24" s="45">
        <v>12074.35</v>
      </c>
      <c r="E24" s="234">
        <v>20708.04</v>
      </c>
      <c r="F24" s="247"/>
      <c r="G24" s="46"/>
      <c r="H24" s="47"/>
      <c r="I24" s="45"/>
      <c r="J24" s="142"/>
      <c r="K24" s="247"/>
      <c r="L24" s="37"/>
      <c r="M24" s="47"/>
      <c r="N24" s="45"/>
      <c r="O24" s="234"/>
      <c r="P24" s="48"/>
      <c r="Q24" s="46"/>
      <c r="R24" s="47"/>
      <c r="S24" s="45"/>
      <c r="T24" s="142"/>
      <c r="U24" s="48"/>
      <c r="V24" s="46"/>
      <c r="W24" s="47"/>
      <c r="X24" s="45"/>
      <c r="Y24" s="234"/>
      <c r="Z24" s="48"/>
      <c r="AA24" s="46"/>
      <c r="AB24" s="47"/>
      <c r="AC24" s="45"/>
      <c r="AD24" s="142"/>
      <c r="AE24" s="48"/>
      <c r="AF24" s="46"/>
      <c r="AG24" s="47"/>
      <c r="AH24" s="77">
        <f t="shared" si="3"/>
        <v>12074.35</v>
      </c>
      <c r="AI24" s="78">
        <f t="shared" si="3"/>
        <v>20708.04</v>
      </c>
      <c r="AJ24" s="78">
        <f t="shared" si="3"/>
        <v>0</v>
      </c>
      <c r="AK24" s="78">
        <f t="shared" si="3"/>
        <v>0</v>
      </c>
      <c r="AL24" s="79">
        <v>368695.64</v>
      </c>
    </row>
    <row r="25" spans="1:38" s="2" customFormat="1" ht="31.5" customHeight="1" thickBot="1" x14ac:dyDescent="0.4">
      <c r="A25" s="14"/>
      <c r="B25" s="447" t="s">
        <v>8</v>
      </c>
      <c r="C25" s="448"/>
      <c r="D25" s="449"/>
      <c r="E25" s="449"/>
      <c r="F25" s="449"/>
      <c r="G25" s="449"/>
      <c r="H25" s="449"/>
      <c r="I25" s="448"/>
      <c r="J25" s="448"/>
      <c r="K25" s="448"/>
      <c r="L25" s="448"/>
      <c r="M25" s="448"/>
      <c r="N25" s="448"/>
      <c r="O25" s="448"/>
      <c r="P25" s="448"/>
      <c r="Q25" s="448"/>
      <c r="R25" s="448"/>
      <c r="S25" s="448"/>
      <c r="T25" s="448"/>
      <c r="U25" s="448"/>
      <c r="V25" s="448"/>
      <c r="W25" s="448"/>
      <c r="X25" s="448"/>
      <c r="Y25" s="448"/>
      <c r="Z25" s="448"/>
      <c r="AA25" s="448"/>
      <c r="AB25" s="448"/>
      <c r="AC25" s="448"/>
      <c r="AD25" s="448"/>
      <c r="AE25" s="448"/>
      <c r="AF25" s="448"/>
      <c r="AG25" s="448"/>
      <c r="AH25" s="448"/>
      <c r="AI25" s="448"/>
      <c r="AJ25" s="448"/>
      <c r="AK25" s="448"/>
      <c r="AL25" s="451"/>
    </row>
    <row r="26" spans="1:38" s="1" customFormat="1" ht="63" customHeight="1" thickBot="1" x14ac:dyDescent="0.35">
      <c r="A26" s="12"/>
      <c r="B26" s="394" t="s">
        <v>20</v>
      </c>
      <c r="C26" s="395"/>
      <c r="D26" s="248">
        <v>1</v>
      </c>
      <c r="E26" s="248">
        <v>4</v>
      </c>
      <c r="F26" s="28"/>
      <c r="G26" s="33"/>
      <c r="H26" s="191"/>
      <c r="I26" s="27"/>
      <c r="J26" s="143"/>
      <c r="K26" s="28"/>
      <c r="L26" s="33"/>
      <c r="M26" s="29"/>
      <c r="N26" s="27"/>
      <c r="O26" s="143"/>
      <c r="P26" s="28"/>
      <c r="Q26" s="33"/>
      <c r="R26" s="29"/>
      <c r="S26" s="27"/>
      <c r="T26" s="143"/>
      <c r="U26" s="28"/>
      <c r="V26" s="33"/>
      <c r="W26" s="29"/>
      <c r="X26" s="21"/>
      <c r="Y26" s="229"/>
      <c r="Z26" s="28"/>
      <c r="AA26" s="33"/>
      <c r="AB26" s="225"/>
      <c r="AC26" s="27"/>
      <c r="AD26" s="143"/>
      <c r="AE26" s="28"/>
      <c r="AF26" s="33"/>
      <c r="AG26" s="29"/>
      <c r="AH26" s="71">
        <f>AC26+X26+S26+N26+I26+D26</f>
        <v>1</v>
      </c>
      <c r="AI26" s="72">
        <f>E26</f>
        <v>4</v>
      </c>
      <c r="AJ26" s="72">
        <f t="shared" ref="AJ26:AK28" si="4">AE26+Z26+U26+P26+K26+F26</f>
        <v>0</v>
      </c>
      <c r="AK26" s="72">
        <f t="shared" si="4"/>
        <v>0</v>
      </c>
      <c r="AL26" s="73">
        <v>177</v>
      </c>
    </row>
    <row r="27" spans="1:38" s="1" customFormat="1" ht="59.25" customHeight="1" thickBot="1" x14ac:dyDescent="0.35">
      <c r="A27" s="12"/>
      <c r="B27" s="394" t="s">
        <v>23</v>
      </c>
      <c r="C27" s="395"/>
      <c r="D27" s="249">
        <v>112.1</v>
      </c>
      <c r="E27" s="249">
        <v>636.70000000000005</v>
      </c>
      <c r="F27" s="65"/>
      <c r="G27" s="59"/>
      <c r="H27" s="192"/>
      <c r="I27" s="62"/>
      <c r="J27" s="144"/>
      <c r="K27" s="65"/>
      <c r="L27" s="59"/>
      <c r="M27" s="192"/>
      <c r="N27" s="62"/>
      <c r="O27" s="144"/>
      <c r="P27" s="65"/>
      <c r="Q27" s="59"/>
      <c r="R27" s="192"/>
      <c r="S27" s="62"/>
      <c r="T27" s="144"/>
      <c r="U27" s="65"/>
      <c r="V27" s="59"/>
      <c r="W27" s="226"/>
      <c r="X27" s="44"/>
      <c r="Y27" s="230"/>
      <c r="Z27" s="65"/>
      <c r="AA27" s="59"/>
      <c r="AB27" s="255"/>
      <c r="AC27" s="62"/>
      <c r="AD27" s="144"/>
      <c r="AE27" s="65"/>
      <c r="AF27" s="59"/>
      <c r="AG27" s="58"/>
      <c r="AH27" s="74">
        <f>AC27+X27+S27+N27+I27+D27</f>
        <v>112.1</v>
      </c>
      <c r="AI27" s="75">
        <f>AD27+Y27+T27+O27+J27+E27</f>
        <v>636.70000000000005</v>
      </c>
      <c r="AJ27" s="75">
        <f t="shared" si="4"/>
        <v>0</v>
      </c>
      <c r="AK27" s="75">
        <f t="shared" si="4"/>
        <v>0</v>
      </c>
      <c r="AL27" s="257">
        <v>29228.796000000002</v>
      </c>
    </row>
    <row r="28" spans="1:38" s="1" customFormat="1" ht="93.75" customHeight="1" thickBot="1" x14ac:dyDescent="0.35">
      <c r="A28" s="12"/>
      <c r="B28" s="445" t="s">
        <v>22</v>
      </c>
      <c r="C28" s="446"/>
      <c r="D28" s="250">
        <v>405.41</v>
      </c>
      <c r="E28" s="250">
        <v>1080.01</v>
      </c>
      <c r="F28" s="66"/>
      <c r="G28" s="61"/>
      <c r="H28" s="193"/>
      <c r="I28" s="64"/>
      <c r="J28" s="145"/>
      <c r="K28" s="66"/>
      <c r="L28" s="61"/>
      <c r="M28" s="193"/>
      <c r="N28" s="64"/>
      <c r="O28" s="145"/>
      <c r="P28" s="66"/>
      <c r="Q28" s="61"/>
      <c r="R28" s="193"/>
      <c r="S28" s="64"/>
      <c r="T28" s="145"/>
      <c r="U28" s="66"/>
      <c r="V28" s="61"/>
      <c r="W28" s="227"/>
      <c r="X28" s="44"/>
      <c r="Y28" s="231"/>
      <c r="Z28" s="66"/>
      <c r="AA28" s="59"/>
      <c r="AB28" s="256"/>
      <c r="AC28" s="64"/>
      <c r="AD28" s="145"/>
      <c r="AE28" s="66"/>
      <c r="AF28" s="61"/>
      <c r="AG28" s="60"/>
      <c r="AH28" s="77">
        <f>AC28+X28+S28+N28+I28+D28</f>
        <v>405.41</v>
      </c>
      <c r="AI28" s="78">
        <f>AD28+Y28+T28+O28+J28+E28</f>
        <v>1080.01</v>
      </c>
      <c r="AJ28" s="78">
        <f t="shared" si="4"/>
        <v>0</v>
      </c>
      <c r="AK28" s="78">
        <f t="shared" si="4"/>
        <v>0</v>
      </c>
      <c r="AL28" s="79">
        <v>67057.804000000004</v>
      </c>
    </row>
    <row r="29" spans="1:38" s="4" customFormat="1" ht="29.25" customHeight="1" thickBot="1" x14ac:dyDescent="0.35">
      <c r="A29" s="13"/>
      <c r="B29" s="447" t="s">
        <v>9</v>
      </c>
      <c r="C29" s="448"/>
      <c r="D29" s="450"/>
      <c r="E29" s="450"/>
      <c r="F29" s="450"/>
      <c r="G29" s="450"/>
      <c r="H29" s="450"/>
      <c r="I29" s="448"/>
      <c r="J29" s="448"/>
      <c r="K29" s="448"/>
      <c r="L29" s="448"/>
      <c r="M29" s="448"/>
      <c r="N29" s="448"/>
      <c r="O29" s="448"/>
      <c r="P29" s="448"/>
      <c r="Q29" s="448"/>
      <c r="R29" s="448"/>
      <c r="S29" s="448"/>
      <c r="T29" s="448"/>
      <c r="U29" s="448"/>
      <c r="V29" s="448"/>
      <c r="W29" s="448"/>
      <c r="X29" s="448"/>
      <c r="Y29" s="448"/>
      <c r="Z29" s="448"/>
      <c r="AA29" s="448"/>
      <c r="AB29" s="448"/>
      <c r="AC29" s="448"/>
      <c r="AD29" s="448"/>
      <c r="AE29" s="448"/>
      <c r="AF29" s="448"/>
      <c r="AG29" s="448"/>
      <c r="AH29" s="448"/>
      <c r="AI29" s="448"/>
      <c r="AJ29" s="448"/>
      <c r="AK29" s="448"/>
      <c r="AL29" s="451"/>
    </row>
    <row r="30" spans="1:38" s="1" customFormat="1" ht="59.25" customHeight="1" thickBot="1" x14ac:dyDescent="0.35">
      <c r="A30" s="12"/>
      <c r="B30" s="394" t="s">
        <v>20</v>
      </c>
      <c r="C30" s="452"/>
      <c r="D30" s="27"/>
      <c r="E30" s="229"/>
      <c r="F30" s="28"/>
      <c r="G30" s="33"/>
      <c r="H30" s="29"/>
      <c r="I30" s="94"/>
      <c r="J30" s="235"/>
      <c r="K30" s="89"/>
      <c r="L30" s="187"/>
      <c r="M30" s="29"/>
      <c r="N30" s="18"/>
      <c r="O30" s="18"/>
      <c r="P30" s="18"/>
      <c r="Q30" s="188"/>
      <c r="R30" s="189"/>
      <c r="S30" s="20"/>
      <c r="T30" s="153"/>
      <c r="U30" s="21"/>
      <c r="V30" s="19"/>
      <c r="W30" s="34"/>
      <c r="X30" s="21"/>
      <c r="Y30" s="21"/>
      <c r="Z30" s="21"/>
      <c r="AA30" s="19"/>
      <c r="AB30" s="17"/>
      <c r="AC30" s="27"/>
      <c r="AD30" s="143"/>
      <c r="AE30" s="21"/>
      <c r="AF30" s="19"/>
      <c r="AG30" s="17"/>
      <c r="AH30" s="71">
        <f t="shared" ref="AH30:AK32" si="5">AC30+X30+S30+N30+I30+D30</f>
        <v>0</v>
      </c>
      <c r="AI30" s="72">
        <f t="shared" si="5"/>
        <v>0</v>
      </c>
      <c r="AJ30" s="72">
        <f t="shared" si="5"/>
        <v>0</v>
      </c>
      <c r="AK30" s="72">
        <f t="shared" si="5"/>
        <v>0</v>
      </c>
      <c r="AL30" s="73">
        <v>174</v>
      </c>
    </row>
    <row r="31" spans="1:38" s="1" customFormat="1" ht="59.25" customHeight="1" thickBot="1" x14ac:dyDescent="0.35">
      <c r="A31" s="12"/>
      <c r="B31" s="394" t="s">
        <v>23</v>
      </c>
      <c r="C31" s="395"/>
      <c r="D31" s="62"/>
      <c r="E31" s="230"/>
      <c r="F31" s="65"/>
      <c r="G31" s="59"/>
      <c r="H31" s="58"/>
      <c r="I31" s="62"/>
      <c r="J31" s="230"/>
      <c r="K31" s="65"/>
      <c r="L31" s="59"/>
      <c r="M31" s="58"/>
      <c r="N31" s="41"/>
      <c r="O31" s="41"/>
      <c r="P31" s="41"/>
      <c r="Q31" s="151"/>
      <c r="R31" s="54"/>
      <c r="S31" s="55"/>
      <c r="T31" s="44"/>
      <c r="U31" s="190"/>
      <c r="V31" s="190"/>
      <c r="W31" s="54"/>
      <c r="X31" s="44"/>
      <c r="Y31" s="44"/>
      <c r="Z31" s="44"/>
      <c r="AA31" s="42"/>
      <c r="AB31" s="40"/>
      <c r="AC31" s="62"/>
      <c r="AD31" s="144"/>
      <c r="AE31" s="44"/>
      <c r="AF31" s="42"/>
      <c r="AG31" s="40"/>
      <c r="AH31" s="74">
        <f t="shared" si="5"/>
        <v>0</v>
      </c>
      <c r="AI31" s="75">
        <f t="shared" si="5"/>
        <v>0</v>
      </c>
      <c r="AJ31" s="75">
        <f t="shared" si="5"/>
        <v>0</v>
      </c>
      <c r="AK31" s="75">
        <f t="shared" si="5"/>
        <v>0</v>
      </c>
      <c r="AL31" s="258">
        <v>3568.7349999999997</v>
      </c>
    </row>
    <row r="32" spans="1:38" s="1" customFormat="1" ht="95.25" customHeight="1" thickBot="1" x14ac:dyDescent="0.35">
      <c r="A32" s="12"/>
      <c r="B32" s="445" t="s">
        <v>22</v>
      </c>
      <c r="C32" s="446"/>
      <c r="D32" s="62"/>
      <c r="E32" s="230"/>
      <c r="F32" s="65"/>
      <c r="G32" s="115"/>
      <c r="H32" s="60"/>
      <c r="I32" s="62"/>
      <c r="J32" s="230"/>
      <c r="K32" s="65"/>
      <c r="L32" s="115"/>
      <c r="M32" s="60"/>
      <c r="N32" s="50"/>
      <c r="O32" s="50"/>
      <c r="P32" s="50"/>
      <c r="Q32" s="152"/>
      <c r="R32" s="54"/>
      <c r="S32" s="52"/>
      <c r="T32" s="152"/>
      <c r="U32" s="53"/>
      <c r="V32" s="51"/>
      <c r="W32" s="56"/>
      <c r="X32" s="44"/>
      <c r="Y32" s="44"/>
      <c r="Z32" s="53"/>
      <c r="AA32" s="42"/>
      <c r="AB32" s="49"/>
      <c r="AC32" s="64"/>
      <c r="AD32" s="155"/>
      <c r="AE32" s="44"/>
      <c r="AF32" s="156"/>
      <c r="AG32" s="49"/>
      <c r="AH32" s="77">
        <f t="shared" si="5"/>
        <v>0</v>
      </c>
      <c r="AI32" s="78">
        <f t="shared" si="5"/>
        <v>0</v>
      </c>
      <c r="AJ32" s="78">
        <f t="shared" si="5"/>
        <v>0</v>
      </c>
      <c r="AK32" s="78">
        <f t="shared" si="5"/>
        <v>0</v>
      </c>
      <c r="AL32" s="259">
        <v>7986.3689999999997</v>
      </c>
    </row>
    <row r="33" spans="1:38" s="3" customFormat="1" ht="33.75" customHeight="1" thickBot="1" x14ac:dyDescent="0.4">
      <c r="A33" s="15"/>
      <c r="B33" s="447" t="s">
        <v>10</v>
      </c>
      <c r="C33" s="448"/>
      <c r="D33" s="448"/>
      <c r="E33" s="448"/>
      <c r="F33" s="448"/>
      <c r="G33" s="448"/>
      <c r="H33" s="448"/>
      <c r="I33" s="448"/>
      <c r="J33" s="448"/>
      <c r="K33" s="448"/>
      <c r="L33" s="448"/>
      <c r="M33" s="448"/>
      <c r="N33" s="448"/>
      <c r="O33" s="448"/>
      <c r="P33" s="448"/>
      <c r="Q33" s="448"/>
      <c r="R33" s="448"/>
      <c r="S33" s="448"/>
      <c r="T33" s="448"/>
      <c r="U33" s="448"/>
      <c r="V33" s="448"/>
      <c r="W33" s="448"/>
      <c r="X33" s="448"/>
      <c r="Y33" s="448"/>
      <c r="Z33" s="448"/>
      <c r="AA33" s="448"/>
      <c r="AB33" s="448"/>
      <c r="AC33" s="448"/>
      <c r="AD33" s="448"/>
      <c r="AE33" s="448"/>
      <c r="AF33" s="448"/>
      <c r="AG33" s="448"/>
      <c r="AH33" s="448"/>
      <c r="AI33" s="448"/>
      <c r="AJ33" s="448"/>
      <c r="AK33" s="448"/>
      <c r="AL33" s="451"/>
    </row>
    <row r="34" spans="1:38" s="1" customFormat="1" ht="60.75" customHeight="1" thickBot="1" x14ac:dyDescent="0.35">
      <c r="A34" s="12"/>
      <c r="B34" s="394" t="s">
        <v>20</v>
      </c>
      <c r="C34" s="452"/>
      <c r="D34" s="23"/>
      <c r="E34" s="140"/>
      <c r="F34" s="25"/>
      <c r="G34" s="26"/>
      <c r="H34" s="24"/>
      <c r="I34" s="27"/>
      <c r="J34" s="143"/>
      <c r="K34" s="32"/>
      <c r="L34" s="149"/>
      <c r="M34" s="29"/>
      <c r="N34" s="27"/>
      <c r="O34" s="143"/>
      <c r="P34" s="28"/>
      <c r="Q34" s="33"/>
      <c r="R34" s="29"/>
      <c r="S34" s="27"/>
      <c r="T34" s="143"/>
      <c r="U34" s="28"/>
      <c r="V34" s="33"/>
      <c r="W34" s="29"/>
      <c r="X34" s="20"/>
      <c r="Y34" s="18"/>
      <c r="Z34" s="21"/>
      <c r="AA34" s="19"/>
      <c r="AB34" s="29"/>
      <c r="AC34" s="20"/>
      <c r="AD34" s="18"/>
      <c r="AE34" s="21"/>
      <c r="AF34" s="19"/>
      <c r="AG34" s="17"/>
      <c r="AH34" s="71">
        <f t="shared" ref="AH34:AK36" si="6">AC34+X34+S34+N34+I34+D34</f>
        <v>0</v>
      </c>
      <c r="AI34" s="72">
        <f t="shared" si="6"/>
        <v>0</v>
      </c>
      <c r="AJ34" s="72">
        <f t="shared" si="6"/>
        <v>0</v>
      </c>
      <c r="AK34" s="72">
        <f t="shared" si="6"/>
        <v>0</v>
      </c>
      <c r="AL34" s="73">
        <v>82</v>
      </c>
    </row>
    <row r="35" spans="1:38" s="1" customFormat="1" ht="59.25" customHeight="1" thickBot="1" x14ac:dyDescent="0.35">
      <c r="A35" s="12"/>
      <c r="B35" s="394" t="s">
        <v>23</v>
      </c>
      <c r="C35" s="395"/>
      <c r="D35" s="36"/>
      <c r="E35" s="141"/>
      <c r="F35" s="39"/>
      <c r="G35" s="37"/>
      <c r="H35" s="38"/>
      <c r="I35" s="62"/>
      <c r="J35" s="144"/>
      <c r="K35" s="65"/>
      <c r="L35" s="59"/>
      <c r="M35" s="58"/>
      <c r="N35" s="62"/>
      <c r="O35" s="144"/>
      <c r="P35" s="65"/>
      <c r="Q35" s="59"/>
      <c r="R35" s="58"/>
      <c r="S35" s="62"/>
      <c r="T35" s="144"/>
      <c r="U35" s="65"/>
      <c r="V35" s="59"/>
      <c r="W35" s="58"/>
      <c r="X35" s="43"/>
      <c r="Y35" s="41"/>
      <c r="Z35" s="44"/>
      <c r="AA35" s="42"/>
      <c r="AB35" s="58"/>
      <c r="AC35" s="43"/>
      <c r="AD35" s="41"/>
      <c r="AE35" s="44"/>
      <c r="AF35" s="42"/>
      <c r="AG35" s="40"/>
      <c r="AH35" s="74">
        <f t="shared" si="6"/>
        <v>0</v>
      </c>
      <c r="AI35" s="75">
        <f t="shared" si="6"/>
        <v>0</v>
      </c>
      <c r="AJ35" s="75">
        <f t="shared" si="6"/>
        <v>0</v>
      </c>
      <c r="AK35" s="75">
        <f t="shared" si="6"/>
        <v>0</v>
      </c>
      <c r="AL35" s="76">
        <v>389.9</v>
      </c>
    </row>
    <row r="36" spans="1:38" s="1" customFormat="1" ht="89.25" customHeight="1" thickBot="1" x14ac:dyDescent="0.35">
      <c r="A36" s="12"/>
      <c r="B36" s="445" t="s">
        <v>22</v>
      </c>
      <c r="C36" s="446"/>
      <c r="D36" s="45"/>
      <c r="E36" s="142"/>
      <c r="F36" s="48"/>
      <c r="G36" s="46"/>
      <c r="H36" s="47"/>
      <c r="I36" s="64"/>
      <c r="J36" s="145"/>
      <c r="K36" s="66"/>
      <c r="L36" s="61"/>
      <c r="M36" s="60"/>
      <c r="N36" s="64"/>
      <c r="O36" s="145"/>
      <c r="P36" s="66"/>
      <c r="Q36" s="61"/>
      <c r="R36" s="60"/>
      <c r="S36" s="64"/>
      <c r="T36" s="145"/>
      <c r="U36" s="66"/>
      <c r="V36" s="61"/>
      <c r="W36" s="60"/>
      <c r="X36" s="52"/>
      <c r="Y36" s="50"/>
      <c r="Z36" s="53"/>
      <c r="AA36" s="51"/>
      <c r="AB36" s="60"/>
      <c r="AC36" s="52"/>
      <c r="AD36" s="50"/>
      <c r="AE36" s="53"/>
      <c r="AF36" s="51"/>
      <c r="AG36" s="49"/>
      <c r="AH36" s="77">
        <f t="shared" si="6"/>
        <v>0</v>
      </c>
      <c r="AI36" s="78">
        <f t="shared" si="6"/>
        <v>0</v>
      </c>
      <c r="AJ36" s="78">
        <f t="shared" si="6"/>
        <v>0</v>
      </c>
      <c r="AK36" s="78">
        <f t="shared" si="6"/>
        <v>0</v>
      </c>
      <c r="AL36" s="79">
        <v>497.46700000000004</v>
      </c>
    </row>
    <row r="37" spans="1:38" s="3" customFormat="1" ht="35.25" customHeight="1" thickBot="1" x14ac:dyDescent="0.4">
      <c r="A37" s="15"/>
      <c r="B37" s="447" t="s">
        <v>11</v>
      </c>
      <c r="C37" s="448"/>
      <c r="D37" s="448"/>
      <c r="E37" s="448"/>
      <c r="F37" s="448"/>
      <c r="G37" s="448"/>
      <c r="H37" s="448"/>
      <c r="I37" s="448"/>
      <c r="J37" s="448"/>
      <c r="K37" s="448"/>
      <c r="L37" s="448"/>
      <c r="M37" s="448"/>
      <c r="N37" s="448"/>
      <c r="O37" s="448"/>
      <c r="P37" s="448"/>
      <c r="Q37" s="448"/>
      <c r="R37" s="448"/>
      <c r="S37" s="448"/>
      <c r="T37" s="448"/>
      <c r="U37" s="448"/>
      <c r="V37" s="448"/>
      <c r="W37" s="448"/>
      <c r="X37" s="448"/>
      <c r="Y37" s="448"/>
      <c r="Z37" s="448"/>
      <c r="AA37" s="448"/>
      <c r="AB37" s="448"/>
      <c r="AC37" s="448"/>
      <c r="AD37" s="448"/>
      <c r="AE37" s="448"/>
      <c r="AF37" s="448"/>
      <c r="AG37" s="448"/>
      <c r="AH37" s="448"/>
      <c r="AI37" s="448"/>
      <c r="AJ37" s="448"/>
      <c r="AK37" s="448"/>
      <c r="AL37" s="451"/>
    </row>
    <row r="38" spans="1:38" s="1" customFormat="1" ht="63" customHeight="1" thickBot="1" x14ac:dyDescent="0.35">
      <c r="A38" s="12"/>
      <c r="B38" s="394" t="s">
        <v>20</v>
      </c>
      <c r="C38" s="452"/>
      <c r="D38" s="27"/>
      <c r="E38" s="143"/>
      <c r="F38" s="28"/>
      <c r="G38" s="33"/>
      <c r="H38" s="29"/>
      <c r="I38" s="27"/>
      <c r="J38" s="143"/>
      <c r="K38" s="30"/>
      <c r="L38" s="150"/>
      <c r="M38" s="31"/>
      <c r="N38" s="27"/>
      <c r="O38" s="143"/>
      <c r="P38" s="28"/>
      <c r="Q38" s="33"/>
      <c r="R38" s="29"/>
      <c r="S38" s="27"/>
      <c r="T38" s="143"/>
      <c r="U38" s="28"/>
      <c r="V38" s="33"/>
      <c r="W38" s="29"/>
      <c r="X38" s="27"/>
      <c r="Y38" s="143"/>
      <c r="Z38" s="28"/>
      <c r="AA38" s="33"/>
      <c r="AB38" s="29"/>
      <c r="AC38" s="27"/>
      <c r="AD38" s="143"/>
      <c r="AE38" s="21"/>
      <c r="AF38" s="19"/>
      <c r="AG38" s="17"/>
      <c r="AH38" s="71">
        <f t="shared" ref="AH38:AK40" si="7">AC38+X38+S38+N38+I38+D38</f>
        <v>0</v>
      </c>
      <c r="AI38" s="72">
        <f t="shared" si="7"/>
        <v>0</v>
      </c>
      <c r="AJ38" s="72">
        <f t="shared" si="7"/>
        <v>0</v>
      </c>
      <c r="AK38" s="72">
        <f t="shared" si="7"/>
        <v>0</v>
      </c>
      <c r="AL38" s="73">
        <v>3519</v>
      </c>
    </row>
    <row r="39" spans="1:38" s="1" customFormat="1" ht="59.25" customHeight="1" thickBot="1" x14ac:dyDescent="0.35">
      <c r="A39" s="12"/>
      <c r="B39" s="394" t="s">
        <v>23</v>
      </c>
      <c r="C39" s="395"/>
      <c r="D39" s="62"/>
      <c r="E39" s="144"/>
      <c r="F39" s="65"/>
      <c r="G39" s="59"/>
      <c r="H39" s="58"/>
      <c r="I39" s="62"/>
      <c r="J39" s="144"/>
      <c r="K39" s="39"/>
      <c r="L39" s="37"/>
      <c r="M39" s="38"/>
      <c r="N39" s="62"/>
      <c r="O39" s="144"/>
      <c r="P39" s="65"/>
      <c r="Q39" s="59"/>
      <c r="R39" s="58"/>
      <c r="S39" s="67"/>
      <c r="T39" s="154"/>
      <c r="U39" s="65"/>
      <c r="V39" s="59"/>
      <c r="W39" s="68"/>
      <c r="X39" s="62"/>
      <c r="Y39" s="144"/>
      <c r="Z39" s="65"/>
      <c r="AA39" s="59"/>
      <c r="AB39" s="58"/>
      <c r="AC39" s="62"/>
      <c r="AD39" s="144"/>
      <c r="AE39" s="44"/>
      <c r="AF39" s="42"/>
      <c r="AG39" s="40"/>
      <c r="AH39" s="74">
        <f t="shared" si="7"/>
        <v>0</v>
      </c>
      <c r="AI39" s="75">
        <f t="shared" si="7"/>
        <v>0</v>
      </c>
      <c r="AJ39" s="75">
        <f t="shared" si="7"/>
        <v>0</v>
      </c>
      <c r="AK39" s="75">
        <f t="shared" si="7"/>
        <v>0</v>
      </c>
      <c r="AL39" s="76">
        <v>18971.587</v>
      </c>
    </row>
    <row r="40" spans="1:38" s="1" customFormat="1" ht="87" customHeight="1" thickBot="1" x14ac:dyDescent="0.35">
      <c r="A40" s="12"/>
      <c r="B40" s="445" t="s">
        <v>22</v>
      </c>
      <c r="C40" s="446"/>
      <c r="D40" s="64"/>
      <c r="E40" s="145"/>
      <c r="F40" s="66"/>
      <c r="G40" s="61"/>
      <c r="H40" s="60"/>
      <c r="I40" s="64"/>
      <c r="J40" s="145"/>
      <c r="K40" s="48"/>
      <c r="L40" s="46"/>
      <c r="M40" s="47"/>
      <c r="N40" s="64"/>
      <c r="O40" s="145"/>
      <c r="P40" s="66"/>
      <c r="Q40" s="61"/>
      <c r="R40" s="60"/>
      <c r="S40" s="64"/>
      <c r="T40" s="145"/>
      <c r="U40" s="66"/>
      <c r="V40" s="61"/>
      <c r="W40" s="60"/>
      <c r="X40" s="64"/>
      <c r="Y40" s="145"/>
      <c r="Z40" s="66"/>
      <c r="AA40" s="61"/>
      <c r="AB40" s="60"/>
      <c r="AC40" s="64"/>
      <c r="AD40" s="145"/>
      <c r="AE40" s="53"/>
      <c r="AF40" s="51"/>
      <c r="AG40" s="49"/>
      <c r="AH40" s="77">
        <f t="shared" si="7"/>
        <v>0</v>
      </c>
      <c r="AI40" s="78">
        <f t="shared" si="7"/>
        <v>0</v>
      </c>
      <c r="AJ40" s="78">
        <f t="shared" si="7"/>
        <v>0</v>
      </c>
      <c r="AK40" s="78">
        <f t="shared" si="7"/>
        <v>0</v>
      </c>
      <c r="AL40" s="79">
        <v>23311.1</v>
      </c>
    </row>
    <row r="41" spans="1:38" s="1" customFormat="1" ht="38.25" customHeight="1" thickBot="1" x14ac:dyDescent="0.35">
      <c r="A41" s="12"/>
      <c r="B41" s="440" t="s">
        <v>0</v>
      </c>
      <c r="C41" s="441"/>
      <c r="D41" s="430"/>
      <c r="E41" s="430"/>
      <c r="F41" s="430"/>
      <c r="G41" s="430"/>
      <c r="H41" s="430"/>
      <c r="I41" s="430"/>
      <c r="J41" s="430"/>
      <c r="K41" s="430"/>
      <c r="L41" s="430"/>
      <c r="M41" s="430"/>
      <c r="N41" s="430"/>
      <c r="O41" s="430"/>
      <c r="P41" s="430"/>
      <c r="Q41" s="430"/>
      <c r="R41" s="430"/>
      <c r="S41" s="430"/>
      <c r="T41" s="430"/>
      <c r="U41" s="430"/>
      <c r="V41" s="430"/>
      <c r="W41" s="430"/>
      <c r="X41" s="430"/>
      <c r="Y41" s="430"/>
      <c r="Z41" s="430"/>
      <c r="AA41" s="430"/>
      <c r="AB41" s="430"/>
      <c r="AC41" s="430"/>
      <c r="AD41" s="430"/>
      <c r="AE41" s="430"/>
      <c r="AF41" s="430"/>
      <c r="AG41" s="430"/>
      <c r="AH41" s="430"/>
      <c r="AI41" s="430"/>
      <c r="AJ41" s="430"/>
      <c r="AK41" s="430"/>
      <c r="AL41" s="466"/>
    </row>
    <row r="42" spans="1:38" s="1" customFormat="1" ht="78.75" customHeight="1" thickBot="1" x14ac:dyDescent="0.35">
      <c r="A42" s="12"/>
      <c r="B42" s="454" t="s">
        <v>20</v>
      </c>
      <c r="C42" s="455"/>
      <c r="D42" s="80">
        <f>D10+D14+D18+D22+D26+D30+D34+D38</f>
        <v>3</v>
      </c>
      <c r="E42" s="81">
        <f t="shared" ref="E42:AK42" si="8">E10+E14+E18+E22+E26+E30+E34+E38</f>
        <v>9</v>
      </c>
      <c r="F42" s="81">
        <f t="shared" si="8"/>
        <v>0</v>
      </c>
      <c r="G42" s="81">
        <f t="shared" si="8"/>
        <v>0</v>
      </c>
      <c r="H42" s="82">
        <f t="shared" si="8"/>
        <v>0</v>
      </c>
      <c r="I42" s="91">
        <f t="shared" si="8"/>
        <v>0</v>
      </c>
      <c r="J42" s="81">
        <f t="shared" si="8"/>
        <v>0</v>
      </c>
      <c r="K42" s="81">
        <f t="shared" si="8"/>
        <v>0</v>
      </c>
      <c r="L42" s="81">
        <f t="shared" si="8"/>
        <v>0</v>
      </c>
      <c r="M42" s="82">
        <f t="shared" si="8"/>
        <v>0</v>
      </c>
      <c r="N42" s="91">
        <f t="shared" si="8"/>
        <v>0</v>
      </c>
      <c r="O42" s="81">
        <f t="shared" si="8"/>
        <v>0</v>
      </c>
      <c r="P42" s="81">
        <f t="shared" si="8"/>
        <v>0</v>
      </c>
      <c r="Q42" s="81">
        <f t="shared" si="8"/>
        <v>0</v>
      </c>
      <c r="R42" s="82">
        <f t="shared" si="8"/>
        <v>0</v>
      </c>
      <c r="S42" s="91">
        <f t="shared" si="8"/>
        <v>0</v>
      </c>
      <c r="T42" s="81">
        <f t="shared" si="8"/>
        <v>0</v>
      </c>
      <c r="U42" s="81">
        <f t="shared" si="8"/>
        <v>0</v>
      </c>
      <c r="V42" s="81">
        <f t="shared" si="8"/>
        <v>0</v>
      </c>
      <c r="W42" s="82">
        <f t="shared" si="8"/>
        <v>0</v>
      </c>
      <c r="X42" s="91">
        <f t="shared" si="8"/>
        <v>0</v>
      </c>
      <c r="Y42" s="81">
        <f t="shared" si="8"/>
        <v>0</v>
      </c>
      <c r="Z42" s="81">
        <f t="shared" si="8"/>
        <v>0</v>
      </c>
      <c r="AA42" s="81">
        <f t="shared" si="8"/>
        <v>0</v>
      </c>
      <c r="AB42" s="184">
        <f>AB38+AB34+AB30+AB26+AB22+AB18+AB14+AB10</f>
        <v>0</v>
      </c>
      <c r="AC42" s="91">
        <f t="shared" si="8"/>
        <v>0</v>
      </c>
      <c r="AD42" s="81">
        <f t="shared" si="8"/>
        <v>0</v>
      </c>
      <c r="AE42" s="81">
        <f t="shared" si="8"/>
        <v>0</v>
      </c>
      <c r="AF42" s="81">
        <f t="shared" si="8"/>
        <v>0</v>
      </c>
      <c r="AG42" s="82">
        <f t="shared" si="8"/>
        <v>0</v>
      </c>
      <c r="AH42" s="91">
        <f t="shared" si="8"/>
        <v>3</v>
      </c>
      <c r="AI42" s="81">
        <f t="shared" si="8"/>
        <v>9</v>
      </c>
      <c r="AJ42" s="81">
        <f t="shared" si="8"/>
        <v>0</v>
      </c>
      <c r="AK42" s="81">
        <f t="shared" si="8"/>
        <v>0</v>
      </c>
      <c r="AL42" s="82">
        <f>AL10+AL14+AL18+AL22+AL26+AL30+AL34+AL38</f>
        <v>4074</v>
      </c>
    </row>
    <row r="43" spans="1:38" s="1" customFormat="1" ht="99" customHeight="1" thickBot="1" x14ac:dyDescent="0.35">
      <c r="A43" s="12"/>
      <c r="B43" s="454" t="s">
        <v>23</v>
      </c>
      <c r="C43" s="455"/>
      <c r="D43" s="83">
        <f>D11+D15+D19+D23+D27+D31+D35+D39</f>
        <v>5629.8600000000006</v>
      </c>
      <c r="E43" s="84">
        <f t="shared" ref="E43:AL43" si="9">E11+E15+E19+E23+E27+E31+E35+E39</f>
        <v>8884.4500000000007</v>
      </c>
      <c r="F43" s="84">
        <f t="shared" si="9"/>
        <v>0</v>
      </c>
      <c r="G43" s="84">
        <f t="shared" si="9"/>
        <v>0</v>
      </c>
      <c r="H43" s="85">
        <f t="shared" si="9"/>
        <v>0</v>
      </c>
      <c r="I43" s="92">
        <f t="shared" si="9"/>
        <v>0</v>
      </c>
      <c r="J43" s="84">
        <f t="shared" si="9"/>
        <v>0</v>
      </c>
      <c r="K43" s="84">
        <f t="shared" si="9"/>
        <v>0</v>
      </c>
      <c r="L43" s="84">
        <f t="shared" si="9"/>
        <v>0</v>
      </c>
      <c r="M43" s="85">
        <f t="shared" si="9"/>
        <v>0</v>
      </c>
      <c r="N43" s="92">
        <f t="shared" si="9"/>
        <v>0</v>
      </c>
      <c r="O43" s="84">
        <f t="shared" si="9"/>
        <v>0</v>
      </c>
      <c r="P43" s="84">
        <f t="shared" si="9"/>
        <v>0</v>
      </c>
      <c r="Q43" s="84">
        <f t="shared" si="9"/>
        <v>0</v>
      </c>
      <c r="R43" s="85">
        <f t="shared" si="9"/>
        <v>0</v>
      </c>
      <c r="S43" s="92">
        <f t="shared" si="9"/>
        <v>0</v>
      </c>
      <c r="T43" s="84">
        <f t="shared" si="9"/>
        <v>0</v>
      </c>
      <c r="U43" s="84">
        <f t="shared" si="9"/>
        <v>0</v>
      </c>
      <c r="V43" s="84">
        <f t="shared" si="9"/>
        <v>0</v>
      </c>
      <c r="W43" s="85">
        <f t="shared" si="9"/>
        <v>0</v>
      </c>
      <c r="X43" s="92">
        <f t="shared" si="9"/>
        <v>0</v>
      </c>
      <c r="Y43" s="84">
        <f t="shared" si="9"/>
        <v>0</v>
      </c>
      <c r="Z43" s="84">
        <f t="shared" si="9"/>
        <v>0</v>
      </c>
      <c r="AA43" s="84">
        <f t="shared" si="9"/>
        <v>0</v>
      </c>
      <c r="AB43" s="318">
        <f>AB39+AB35+AB31+AB27+AB23+AB19+AB15+AB11</f>
        <v>0</v>
      </c>
      <c r="AC43" s="92">
        <f t="shared" si="9"/>
        <v>0</v>
      </c>
      <c r="AD43" s="84">
        <f t="shared" si="9"/>
        <v>0</v>
      </c>
      <c r="AE43" s="84">
        <f t="shared" si="9"/>
        <v>0</v>
      </c>
      <c r="AF43" s="84">
        <f t="shared" si="9"/>
        <v>0</v>
      </c>
      <c r="AG43" s="85">
        <f t="shared" si="9"/>
        <v>0</v>
      </c>
      <c r="AH43" s="92">
        <f t="shared" si="9"/>
        <v>5629.8600000000006</v>
      </c>
      <c r="AI43" s="84">
        <f t="shared" si="9"/>
        <v>8884.4500000000007</v>
      </c>
      <c r="AJ43" s="84">
        <f t="shared" si="9"/>
        <v>0</v>
      </c>
      <c r="AK43" s="84">
        <f t="shared" si="9"/>
        <v>0</v>
      </c>
      <c r="AL43" s="85">
        <f t="shared" si="9"/>
        <v>274535.85199999996</v>
      </c>
    </row>
    <row r="44" spans="1:38" s="1" customFormat="1" ht="86.25" customHeight="1" thickBot="1" x14ac:dyDescent="0.35">
      <c r="A44" s="12"/>
      <c r="B44" s="454" t="s">
        <v>22</v>
      </c>
      <c r="C44" s="455"/>
      <c r="D44" s="86">
        <f>D12+D16+D20+D24+D28+D32+D36+D40</f>
        <v>12479.76</v>
      </c>
      <c r="E44" s="87">
        <f t="shared" ref="E44:AL44" si="10">E12+E16+E20+E24+E28+E32+E36+E40</f>
        <v>21788.05</v>
      </c>
      <c r="F44" s="87">
        <f t="shared" si="10"/>
        <v>0</v>
      </c>
      <c r="G44" s="87">
        <f t="shared" si="10"/>
        <v>0</v>
      </c>
      <c r="H44" s="88">
        <f t="shared" si="10"/>
        <v>0</v>
      </c>
      <c r="I44" s="93">
        <f t="shared" si="10"/>
        <v>0</v>
      </c>
      <c r="J44" s="87">
        <f t="shared" si="10"/>
        <v>0</v>
      </c>
      <c r="K44" s="87">
        <f t="shared" si="10"/>
        <v>0</v>
      </c>
      <c r="L44" s="87">
        <f t="shared" si="10"/>
        <v>0</v>
      </c>
      <c r="M44" s="88">
        <f t="shared" si="10"/>
        <v>0</v>
      </c>
      <c r="N44" s="93">
        <f t="shared" si="10"/>
        <v>0</v>
      </c>
      <c r="O44" s="87">
        <f t="shared" si="10"/>
        <v>0</v>
      </c>
      <c r="P44" s="87">
        <f t="shared" si="10"/>
        <v>0</v>
      </c>
      <c r="Q44" s="87">
        <f t="shared" si="10"/>
        <v>0</v>
      </c>
      <c r="R44" s="88">
        <f t="shared" si="10"/>
        <v>0</v>
      </c>
      <c r="S44" s="93">
        <f t="shared" si="10"/>
        <v>0</v>
      </c>
      <c r="T44" s="87">
        <f t="shared" si="10"/>
        <v>0</v>
      </c>
      <c r="U44" s="87">
        <f t="shared" si="10"/>
        <v>0</v>
      </c>
      <c r="V44" s="87">
        <f t="shared" si="10"/>
        <v>0</v>
      </c>
      <c r="W44" s="88">
        <f t="shared" si="10"/>
        <v>0</v>
      </c>
      <c r="X44" s="93">
        <f t="shared" si="10"/>
        <v>0</v>
      </c>
      <c r="Y44" s="87">
        <f t="shared" si="10"/>
        <v>0</v>
      </c>
      <c r="Z44" s="87">
        <f t="shared" si="10"/>
        <v>0</v>
      </c>
      <c r="AA44" s="87">
        <f t="shared" si="10"/>
        <v>0</v>
      </c>
      <c r="AB44" s="319">
        <f>AB40+AB36+AB32+AB28+AB24+AB20+AB16+AB12</f>
        <v>0</v>
      </c>
      <c r="AC44" s="93">
        <f t="shared" si="10"/>
        <v>0</v>
      </c>
      <c r="AD44" s="87">
        <f t="shared" si="10"/>
        <v>0</v>
      </c>
      <c r="AE44" s="87">
        <f t="shared" si="10"/>
        <v>0</v>
      </c>
      <c r="AF44" s="87">
        <f t="shared" si="10"/>
        <v>0</v>
      </c>
      <c r="AG44" s="88">
        <f t="shared" si="10"/>
        <v>0</v>
      </c>
      <c r="AH44" s="93">
        <f t="shared" si="10"/>
        <v>12479.76</v>
      </c>
      <c r="AI44" s="87">
        <f t="shared" si="10"/>
        <v>21788.05</v>
      </c>
      <c r="AJ44" s="87">
        <f t="shared" si="10"/>
        <v>0</v>
      </c>
      <c r="AK44" s="87">
        <f t="shared" si="10"/>
        <v>0</v>
      </c>
      <c r="AL44" s="88">
        <f t="shared" si="10"/>
        <v>774175.6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60"/>
      <c r="C46" s="460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60"/>
      <c r="C47" s="460"/>
      <c r="D47" s="460"/>
      <c r="E47" s="460"/>
      <c r="F47" s="460"/>
      <c r="G47" s="460"/>
      <c r="H47" s="460"/>
      <c r="I47" s="460"/>
      <c r="J47" s="460"/>
      <c r="K47" s="460"/>
      <c r="L47" s="460"/>
      <c r="M47" s="460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60"/>
      <c r="C49" s="460"/>
      <c r="D49" s="460"/>
      <c r="E49" s="460"/>
      <c r="F49" s="460"/>
      <c r="G49" s="460"/>
      <c r="H49" s="460"/>
      <c r="I49" s="138"/>
      <c r="J49" s="138"/>
      <c r="K49" s="138"/>
      <c r="L49" s="138"/>
      <c r="M49" s="138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38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60"/>
      <c r="C50" s="460"/>
      <c r="D50" s="460"/>
      <c r="E50" s="460"/>
      <c r="F50" s="460"/>
      <c r="G50" s="460"/>
      <c r="H50" s="460"/>
      <c r="I50" s="460"/>
      <c r="J50" s="460"/>
      <c r="K50" s="460"/>
      <c r="L50" s="460"/>
      <c r="M50" s="460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13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60"/>
      <c r="C52" s="460"/>
      <c r="D52" s="460"/>
      <c r="E52" s="460"/>
      <c r="F52" s="460"/>
      <c r="G52" s="460"/>
      <c r="H52" s="460"/>
      <c r="I52" s="138"/>
      <c r="J52" s="138"/>
      <c r="K52" s="138"/>
      <c r="L52" s="138"/>
      <c r="M52" s="138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38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60"/>
      <c r="C53" s="460"/>
      <c r="D53" s="460"/>
      <c r="E53" s="460"/>
      <c r="F53" s="460"/>
      <c r="G53" s="460"/>
      <c r="H53" s="460"/>
      <c r="I53" s="138"/>
      <c r="J53" s="138"/>
      <c r="K53" s="138"/>
      <c r="L53" s="138"/>
      <c r="M53" s="138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3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60"/>
      <c r="C54" s="460"/>
      <c r="D54" s="460"/>
      <c r="E54" s="460"/>
      <c r="F54" s="460"/>
      <c r="G54" s="460"/>
      <c r="H54" s="460"/>
      <c r="I54" s="460"/>
      <c r="J54" s="460"/>
      <c r="K54" s="460"/>
      <c r="L54" s="460"/>
      <c r="M54" s="460"/>
      <c r="N54" s="138"/>
      <c r="O54" s="138"/>
      <c r="P54" s="138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60"/>
      <c r="C56" s="460"/>
      <c r="D56" s="138"/>
      <c r="E56" s="138"/>
      <c r="F56" s="138"/>
      <c r="G56" s="138"/>
      <c r="H56" s="138"/>
      <c r="I56" s="138"/>
      <c r="J56" s="138"/>
      <c r="K56" s="138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3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60"/>
      <c r="C58" s="460"/>
      <c r="D58" s="460"/>
      <c r="E58" s="460"/>
      <c r="F58" s="460"/>
      <c r="G58" s="460"/>
      <c r="H58" s="460"/>
      <c r="I58" s="460"/>
      <c r="J58" s="460"/>
      <c r="K58" s="460"/>
      <c r="L58" s="460"/>
      <c r="M58" s="460"/>
      <c r="N58" s="138"/>
      <c r="O58" s="138"/>
      <c r="P58" s="138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138"/>
      <c r="AC58" s="138"/>
      <c r="AD58" s="138"/>
      <c r="AE58" s="138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60"/>
      <c r="C59" s="460"/>
      <c r="D59" s="460"/>
      <c r="E59" s="460"/>
      <c r="F59" s="460"/>
      <c r="G59" s="460"/>
      <c r="H59" s="460"/>
      <c r="I59" s="460"/>
      <c r="J59" s="460"/>
      <c r="K59" s="460"/>
      <c r="L59" s="460"/>
      <c r="M59" s="460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8:AL8"/>
    <mergeCell ref="B13:AL13"/>
    <mergeCell ref="B17:AL17"/>
    <mergeCell ref="B21:AL21"/>
    <mergeCell ref="B25:AL25"/>
    <mergeCell ref="B11:C11"/>
    <mergeCell ref="B9:C9"/>
    <mergeCell ref="B10:C10"/>
    <mergeCell ref="B23:C23"/>
    <mergeCell ref="B12:C12"/>
    <mergeCell ref="B14:C14"/>
    <mergeCell ref="B15:C15"/>
    <mergeCell ref="B16:C16"/>
    <mergeCell ref="B18:C18"/>
    <mergeCell ref="B19:C19"/>
    <mergeCell ref="B20:C20"/>
    <mergeCell ref="B1:H1"/>
    <mergeCell ref="W1:AL1"/>
    <mergeCell ref="B2:AL2"/>
    <mergeCell ref="D4:W5"/>
    <mergeCell ref="X4:AB7"/>
    <mergeCell ref="AC4:AG7"/>
    <mergeCell ref="AH4:AL7"/>
    <mergeCell ref="D6:H7"/>
    <mergeCell ref="I6:M7"/>
    <mergeCell ref="N6:R7"/>
    <mergeCell ref="S6:W7"/>
    <mergeCell ref="B4:C7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9:AL29"/>
    <mergeCell ref="B33:AL33"/>
    <mergeCell ref="B36:C36"/>
    <mergeCell ref="B38:C38"/>
    <mergeCell ref="B39:C39"/>
    <mergeCell ref="B40:C40"/>
    <mergeCell ref="B42:C42"/>
    <mergeCell ref="B43:C43"/>
    <mergeCell ref="B44:C44"/>
    <mergeCell ref="B46:C46"/>
    <mergeCell ref="B37:AL37"/>
    <mergeCell ref="B41:AL41"/>
    <mergeCell ref="B58:M58"/>
    <mergeCell ref="B59:M59"/>
    <mergeCell ref="B47:M47"/>
    <mergeCell ref="B49:H49"/>
    <mergeCell ref="B56:C56"/>
    <mergeCell ref="B50:M50"/>
    <mergeCell ref="B52:H52"/>
    <mergeCell ref="B53:H53"/>
    <mergeCell ref="B54:M54"/>
  </mergeCells>
  <pageMargins left="0.7" right="0.7" top="0.75" bottom="0.75" header="0.3" footer="0.3"/>
  <pageSetup paperSize="9" orientation="portrait" r:id="rId1"/>
  <ignoredErrors>
    <ignoredError sqref="AB42:AB4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opLeftCell="A37" zoomScale="40" zoomScaleNormal="40" workbookViewId="0">
      <selection activeCell="N41" sqref="N41"/>
    </sheetView>
  </sheetViews>
  <sheetFormatPr defaultRowHeight="21" x14ac:dyDescent="0.35"/>
  <cols>
    <col min="1" max="1" width="20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10" max="10" width="18.42578125" style="5" customWidth="1"/>
    <col min="13" max="13" width="18.85546875" customWidth="1"/>
    <col min="15" max="15" width="31.7109375" customWidth="1"/>
  </cols>
  <sheetData>
    <row r="1" spans="1:10" ht="54" customHeight="1" x14ac:dyDescent="0.65">
      <c r="B1" s="396"/>
      <c r="C1" s="396"/>
      <c r="D1" s="396"/>
      <c r="E1" s="396"/>
      <c r="F1" s="396"/>
      <c r="G1" s="396"/>
      <c r="H1" s="396"/>
      <c r="I1" s="9"/>
      <c r="J1" s="275"/>
    </row>
    <row r="2" spans="1:10" ht="110.25" customHeight="1" x14ac:dyDescent="0.45">
      <c r="A2" s="11"/>
      <c r="B2" s="519"/>
      <c r="C2" s="519"/>
      <c r="D2" s="519"/>
      <c r="E2" s="519"/>
      <c r="F2" s="519"/>
      <c r="G2" s="519"/>
      <c r="H2" s="519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399" t="s">
        <v>4</v>
      </c>
      <c r="C4" s="520"/>
      <c r="D4" s="399" t="s">
        <v>1</v>
      </c>
      <c r="E4" s="470"/>
      <c r="F4" s="470"/>
      <c r="G4" s="470"/>
      <c r="H4" s="520"/>
      <c r="I4" s="174"/>
    </row>
    <row r="5" spans="1:10" ht="24" customHeight="1" thickBot="1" x14ac:dyDescent="0.4">
      <c r="A5" s="11"/>
      <c r="B5" s="521"/>
      <c r="C5" s="522"/>
      <c r="D5" s="523"/>
      <c r="E5" s="525"/>
      <c r="F5" s="525"/>
      <c r="G5" s="525"/>
      <c r="H5" s="524"/>
      <c r="I5" s="174"/>
    </row>
    <row r="6" spans="1:10" ht="21.75" customHeight="1" x14ac:dyDescent="0.35">
      <c r="A6" s="11"/>
      <c r="B6" s="521"/>
      <c r="C6" s="522"/>
      <c r="D6" s="419" t="s">
        <v>12</v>
      </c>
      <c r="E6" s="430"/>
      <c r="F6" s="430"/>
      <c r="G6" s="430"/>
      <c r="H6" s="466"/>
    </row>
    <row r="7" spans="1:10" ht="36" customHeight="1" thickBot="1" x14ac:dyDescent="0.4">
      <c r="A7" s="11"/>
      <c r="B7" s="523"/>
      <c r="C7" s="524"/>
      <c r="D7" s="526"/>
      <c r="E7" s="527"/>
      <c r="F7" s="527"/>
      <c r="G7" s="527"/>
      <c r="H7" s="528"/>
    </row>
    <row r="8" spans="1:10" s="1" customFormat="1" ht="33.75" customHeight="1" thickBot="1" x14ac:dyDescent="0.4">
      <c r="A8" s="12"/>
      <c r="B8" s="440" t="s">
        <v>5</v>
      </c>
      <c r="C8" s="441"/>
      <c r="D8" s="441"/>
      <c r="E8" s="441"/>
      <c r="F8" s="441"/>
      <c r="G8" s="441"/>
      <c r="H8" s="442"/>
      <c r="I8" s="169"/>
      <c r="J8" s="276"/>
    </row>
    <row r="9" spans="1:10" s="1" customFormat="1" ht="123" customHeight="1" thickBot="1" x14ac:dyDescent="0.4">
      <c r="A9" s="12"/>
      <c r="B9" s="316"/>
      <c r="C9" s="317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  <c r="J9" s="276"/>
    </row>
    <row r="10" spans="1:10" s="1" customFormat="1" ht="60.75" customHeight="1" thickBot="1" x14ac:dyDescent="0.4">
      <c r="A10" s="12"/>
      <c r="B10" s="394" t="s">
        <v>20</v>
      </c>
      <c r="C10" s="452"/>
      <c r="D10" s="23"/>
      <c r="E10" s="176"/>
      <c r="F10" s="26"/>
      <c r="G10" s="26"/>
      <c r="H10" s="24"/>
      <c r="J10" s="276"/>
    </row>
    <row r="11" spans="1:10" s="1" customFormat="1" ht="42" customHeight="1" thickBot="1" x14ac:dyDescent="0.4">
      <c r="A11" s="12"/>
      <c r="B11" s="394" t="s">
        <v>16</v>
      </c>
      <c r="C11" s="452"/>
      <c r="D11" s="36"/>
      <c r="E11" s="177"/>
      <c r="F11" s="37"/>
      <c r="G11" s="37"/>
      <c r="H11" s="38"/>
      <c r="J11" s="276"/>
    </row>
    <row r="12" spans="1:10" s="1" customFormat="1" ht="59.25" customHeight="1" thickBot="1" x14ac:dyDescent="0.4">
      <c r="A12" s="12"/>
      <c r="B12" s="394" t="s">
        <v>22</v>
      </c>
      <c r="C12" s="452"/>
      <c r="D12" s="45"/>
      <c r="E12" s="179"/>
      <c r="F12" s="46"/>
      <c r="G12" s="46"/>
      <c r="H12" s="47"/>
      <c r="J12" s="276"/>
    </row>
    <row r="13" spans="1:10" s="1" customFormat="1" ht="30" customHeight="1" thickBot="1" x14ac:dyDescent="0.4">
      <c r="A13" s="12"/>
      <c r="B13" s="447" t="s">
        <v>21</v>
      </c>
      <c r="C13" s="448"/>
      <c r="D13" s="448"/>
      <c r="E13" s="448"/>
      <c r="F13" s="448"/>
      <c r="G13" s="448"/>
      <c r="H13" s="451"/>
      <c r="I13" s="169"/>
      <c r="J13" s="276"/>
    </row>
    <row r="14" spans="1:10" s="1" customFormat="1" ht="59.25" customHeight="1" thickBot="1" x14ac:dyDescent="0.4">
      <c r="A14" s="12"/>
      <c r="B14" s="394" t="s">
        <v>20</v>
      </c>
      <c r="C14" s="452"/>
      <c r="D14" s="23"/>
      <c r="E14" s="140"/>
      <c r="F14" s="25"/>
      <c r="G14" s="26"/>
      <c r="H14" s="24"/>
      <c r="J14" s="276"/>
    </row>
    <row r="15" spans="1:10" s="1" customFormat="1" ht="42" customHeight="1" thickBot="1" x14ac:dyDescent="0.4">
      <c r="A15" s="12"/>
      <c r="B15" s="394" t="s">
        <v>16</v>
      </c>
      <c r="C15" s="452"/>
      <c r="D15" s="36"/>
      <c r="E15" s="141"/>
      <c r="F15" s="39"/>
      <c r="G15" s="37"/>
      <c r="H15" s="38"/>
      <c r="J15" s="276"/>
    </row>
    <row r="16" spans="1:10" s="1" customFormat="1" ht="59.25" customHeight="1" thickBot="1" x14ac:dyDescent="0.4">
      <c r="A16" s="12"/>
      <c r="B16" s="394" t="s">
        <v>22</v>
      </c>
      <c r="C16" s="452"/>
      <c r="D16" s="45"/>
      <c r="E16" s="142"/>
      <c r="F16" s="48"/>
      <c r="G16" s="46"/>
      <c r="H16" s="47"/>
      <c r="J16" s="276"/>
    </row>
    <row r="17" spans="1:14" s="1" customFormat="1" ht="30" customHeight="1" thickBot="1" x14ac:dyDescent="0.4">
      <c r="A17" s="12"/>
      <c r="B17" s="447" t="s">
        <v>6</v>
      </c>
      <c r="C17" s="448"/>
      <c r="D17" s="448"/>
      <c r="E17" s="448"/>
      <c r="F17" s="448"/>
      <c r="G17" s="448"/>
      <c r="H17" s="451"/>
      <c r="I17" s="169"/>
      <c r="J17" s="276"/>
    </row>
    <row r="18" spans="1:14" s="1" customFormat="1" ht="59.25" customHeight="1" thickBot="1" x14ac:dyDescent="0.4">
      <c r="A18" s="12"/>
      <c r="B18" s="462" t="s">
        <v>20</v>
      </c>
      <c r="C18" s="517"/>
      <c r="D18" s="260"/>
      <c r="E18" s="232"/>
      <c r="F18" s="261"/>
      <c r="G18" s="244"/>
      <c r="H18" s="225">
        <v>13</v>
      </c>
      <c r="J18" s="276"/>
    </row>
    <row r="19" spans="1:14" s="1" customFormat="1" ht="42" customHeight="1" thickBot="1" x14ac:dyDescent="0.4">
      <c r="A19" s="12"/>
      <c r="B19" s="462" t="s">
        <v>16</v>
      </c>
      <c r="C19" s="517"/>
      <c r="D19" s="263"/>
      <c r="E19" s="233"/>
      <c r="F19" s="264"/>
      <c r="G19" s="245"/>
      <c r="H19" s="226">
        <v>96595.3</v>
      </c>
      <c r="J19" s="276"/>
    </row>
    <row r="20" spans="1:14" s="1" customFormat="1" ht="55.5" customHeight="1" thickBot="1" x14ac:dyDescent="0.4">
      <c r="A20" s="12"/>
      <c r="B20" s="462" t="s">
        <v>22</v>
      </c>
      <c r="C20" s="517"/>
      <c r="D20" s="265"/>
      <c r="E20" s="357"/>
      <c r="F20" s="264"/>
      <c r="G20" s="358"/>
      <c r="H20" s="227">
        <v>306627.22000000003</v>
      </c>
      <c r="J20" s="276"/>
    </row>
    <row r="21" spans="1:14" s="4" customFormat="1" ht="29.25" customHeight="1" thickBot="1" x14ac:dyDescent="0.4">
      <c r="A21" s="13"/>
      <c r="B21" s="447" t="s">
        <v>7</v>
      </c>
      <c r="C21" s="448"/>
      <c r="D21" s="448"/>
      <c r="E21" s="448"/>
      <c r="F21" s="448"/>
      <c r="G21" s="448"/>
      <c r="H21" s="451"/>
      <c r="I21" s="170"/>
      <c r="J21" s="277"/>
    </row>
    <row r="22" spans="1:14" s="1" customFormat="1" ht="62.25" customHeight="1" thickBot="1" x14ac:dyDescent="0.4">
      <c r="A22" s="12"/>
      <c r="B22" s="462" t="s">
        <v>20</v>
      </c>
      <c r="C22" s="517"/>
      <c r="D22" s="248"/>
      <c r="E22" s="248">
        <v>0</v>
      </c>
      <c r="F22" s="260"/>
      <c r="G22" s="240"/>
      <c r="H22" s="368">
        <v>109</v>
      </c>
      <c r="J22" s="276"/>
    </row>
    <row r="23" spans="1:14" s="1" customFormat="1" ht="42" customHeight="1" thickBot="1" x14ac:dyDescent="0.4">
      <c r="A23" s="12"/>
      <c r="B23" s="462" t="s">
        <v>16</v>
      </c>
      <c r="C23" s="517"/>
      <c r="D23" s="249"/>
      <c r="E23" s="249">
        <v>0</v>
      </c>
      <c r="F23" s="263"/>
      <c r="G23" s="241"/>
      <c r="H23" s="226">
        <v>125781.53399999999</v>
      </c>
      <c r="J23" s="276"/>
    </row>
    <row r="24" spans="1:14" s="1" customFormat="1" ht="55.5" customHeight="1" thickBot="1" x14ac:dyDescent="0.4">
      <c r="A24" s="12"/>
      <c r="B24" s="462" t="s">
        <v>22</v>
      </c>
      <c r="C24" s="517"/>
      <c r="D24" s="249"/>
      <c r="E24" s="359">
        <v>0</v>
      </c>
      <c r="F24" s="265"/>
      <c r="G24" s="242"/>
      <c r="H24" s="360">
        <v>368695.64</v>
      </c>
      <c r="J24" s="276"/>
    </row>
    <row r="25" spans="1:14" s="2" customFormat="1" ht="31.5" customHeight="1" thickBot="1" x14ac:dyDescent="0.4">
      <c r="A25" s="14"/>
      <c r="B25" s="212"/>
      <c r="C25" s="213"/>
      <c r="D25" s="213"/>
      <c r="E25" s="214" t="s">
        <v>8</v>
      </c>
      <c r="F25" s="213"/>
      <c r="G25" s="213"/>
      <c r="H25" s="215"/>
      <c r="I25" s="171"/>
      <c r="J25" s="278"/>
    </row>
    <row r="26" spans="1:14" s="1" customFormat="1" ht="63" customHeight="1" thickBot="1" x14ac:dyDescent="0.4">
      <c r="A26" s="12"/>
      <c r="B26" s="462" t="s">
        <v>20</v>
      </c>
      <c r="C26" s="517"/>
      <c r="D26" s="361"/>
      <c r="E26" s="229">
        <v>0</v>
      </c>
      <c r="F26" s="362"/>
      <c r="G26" s="222"/>
      <c r="H26" s="225">
        <v>177</v>
      </c>
      <c r="J26" s="276"/>
    </row>
    <row r="27" spans="1:14" s="1" customFormat="1" ht="42" customHeight="1" thickBot="1" x14ac:dyDescent="0.4">
      <c r="A27" s="12"/>
      <c r="B27" s="462" t="s">
        <v>16</v>
      </c>
      <c r="C27" s="517"/>
      <c r="D27" s="263"/>
      <c r="E27" s="230">
        <v>0</v>
      </c>
      <c r="F27" s="264"/>
      <c r="G27" s="223"/>
      <c r="H27" s="226">
        <v>29228.796000000002</v>
      </c>
      <c r="J27" s="276"/>
    </row>
    <row r="28" spans="1:14" s="1" customFormat="1" ht="57" customHeight="1" thickBot="1" x14ac:dyDescent="0.4">
      <c r="A28" s="12"/>
      <c r="B28" s="462" t="s">
        <v>22</v>
      </c>
      <c r="C28" s="517"/>
      <c r="D28" s="363"/>
      <c r="E28" s="364">
        <v>0</v>
      </c>
      <c r="F28" s="266"/>
      <c r="G28" s="243"/>
      <c r="H28" s="360">
        <v>67057.804000000004</v>
      </c>
      <c r="J28" s="276"/>
    </row>
    <row r="29" spans="1:14" s="4" customFormat="1" ht="29.25" customHeight="1" thickBot="1" x14ac:dyDescent="0.4">
      <c r="A29" s="13"/>
      <c r="B29" s="216"/>
      <c r="C29" s="217"/>
      <c r="D29" s="217"/>
      <c r="E29" s="214" t="s">
        <v>9</v>
      </c>
      <c r="F29" s="217"/>
      <c r="G29" s="217"/>
      <c r="H29" s="218"/>
      <c r="I29" s="170"/>
      <c r="J29" s="277"/>
    </row>
    <row r="30" spans="1:14" s="1" customFormat="1" ht="59.25" customHeight="1" thickBot="1" x14ac:dyDescent="0.35">
      <c r="A30" s="12"/>
      <c r="B30" s="462" t="s">
        <v>20</v>
      </c>
      <c r="C30" s="517"/>
      <c r="D30" s="248">
        <v>3</v>
      </c>
      <c r="E30" s="248">
        <v>5</v>
      </c>
      <c r="F30" s="362"/>
      <c r="G30" s="222"/>
      <c r="H30" s="225">
        <v>174</v>
      </c>
      <c r="J30" s="347"/>
      <c r="K30" s="347"/>
      <c r="L30" s="347"/>
      <c r="M30" s="347"/>
      <c r="N30" s="347"/>
    </row>
    <row r="31" spans="1:14" s="1" customFormat="1" ht="42" customHeight="1" thickBot="1" x14ac:dyDescent="0.35">
      <c r="A31" s="12"/>
      <c r="B31" s="462" t="s">
        <v>16</v>
      </c>
      <c r="C31" s="517"/>
      <c r="D31" s="249">
        <v>63.54</v>
      </c>
      <c r="E31" s="249">
        <v>110.96</v>
      </c>
      <c r="F31" s="264"/>
      <c r="G31" s="223"/>
      <c r="H31" s="226">
        <v>3568.7349999999997</v>
      </c>
      <c r="J31" s="347"/>
      <c r="K31" s="347"/>
      <c r="L31" s="347"/>
      <c r="M31" s="347"/>
      <c r="N31" s="347"/>
    </row>
    <row r="32" spans="1:14" s="1" customFormat="1" ht="60.75" customHeight="1" thickBot="1" x14ac:dyDescent="0.35">
      <c r="A32" s="12"/>
      <c r="B32" s="462" t="s">
        <v>22</v>
      </c>
      <c r="C32" s="517"/>
      <c r="D32" s="250">
        <v>160.91</v>
      </c>
      <c r="E32" s="250">
        <v>304.26</v>
      </c>
      <c r="F32" s="266"/>
      <c r="G32" s="224"/>
      <c r="H32" s="227">
        <v>7986.3689999999997</v>
      </c>
      <c r="J32" s="347"/>
      <c r="K32" s="347"/>
      <c r="L32" s="347"/>
      <c r="M32" s="347"/>
      <c r="N32" s="347"/>
    </row>
    <row r="33" spans="1:15" s="3" customFormat="1" ht="33.75" customHeight="1" thickBot="1" x14ac:dyDescent="0.4">
      <c r="A33" s="15"/>
      <c r="B33" s="212"/>
      <c r="C33" s="213"/>
      <c r="D33" s="213"/>
      <c r="E33" s="214" t="s">
        <v>10</v>
      </c>
      <c r="F33" s="213"/>
      <c r="G33" s="213"/>
      <c r="H33" s="215"/>
      <c r="I33" s="172"/>
      <c r="J33" s="348"/>
      <c r="K33" s="349"/>
      <c r="L33" s="349"/>
      <c r="M33" s="349"/>
      <c r="N33" s="349"/>
    </row>
    <row r="34" spans="1:15" s="1" customFormat="1" ht="60.75" customHeight="1" thickBot="1" x14ac:dyDescent="0.35">
      <c r="A34" s="12"/>
      <c r="B34" s="462" t="s">
        <v>20</v>
      </c>
      <c r="C34" s="517"/>
      <c r="D34" s="252">
        <v>1</v>
      </c>
      <c r="E34" s="252">
        <v>4</v>
      </c>
      <c r="F34" s="261"/>
      <c r="G34" s="244"/>
      <c r="H34" s="262">
        <v>82</v>
      </c>
      <c r="J34" s="347"/>
      <c r="K34" s="347"/>
      <c r="L34" s="347"/>
      <c r="M34" s="347"/>
    </row>
    <row r="35" spans="1:15" s="1" customFormat="1" ht="42" customHeight="1" thickBot="1" x14ac:dyDescent="0.35">
      <c r="A35" s="12"/>
      <c r="B35" s="462" t="s">
        <v>16</v>
      </c>
      <c r="C35" s="517"/>
      <c r="D35" s="253">
        <v>5</v>
      </c>
      <c r="E35" s="253">
        <v>26.51</v>
      </c>
      <c r="F35" s="264"/>
      <c r="G35" s="245"/>
      <c r="H35" s="255">
        <v>389.9</v>
      </c>
      <c r="J35" s="347"/>
      <c r="K35" s="347"/>
      <c r="L35" s="347"/>
      <c r="M35" s="347"/>
    </row>
    <row r="36" spans="1:15" s="1" customFormat="1" ht="56.25" customHeight="1" thickBot="1" x14ac:dyDescent="0.35">
      <c r="A36" s="12"/>
      <c r="B36" s="462" t="s">
        <v>22</v>
      </c>
      <c r="C36" s="517"/>
      <c r="D36" s="254">
        <v>4.5</v>
      </c>
      <c r="E36" s="254">
        <v>60.65</v>
      </c>
      <c r="F36" s="266"/>
      <c r="G36" s="246"/>
      <c r="H36" s="256">
        <v>497.46700000000004</v>
      </c>
      <c r="J36" s="347"/>
      <c r="K36" s="347"/>
      <c r="L36" s="347"/>
      <c r="M36" s="347"/>
    </row>
    <row r="37" spans="1:15" s="3" customFormat="1" ht="35.25" customHeight="1" thickBot="1" x14ac:dyDescent="0.4">
      <c r="A37" s="15"/>
      <c r="B37" s="447" t="s">
        <v>11</v>
      </c>
      <c r="C37" s="448"/>
      <c r="D37" s="448"/>
      <c r="E37" s="448"/>
      <c r="F37" s="448"/>
      <c r="G37" s="448"/>
      <c r="H37" s="451"/>
      <c r="I37" s="172"/>
      <c r="J37" s="280"/>
    </row>
    <row r="38" spans="1:15" s="1" customFormat="1" ht="63" customHeight="1" thickBot="1" x14ac:dyDescent="0.4">
      <c r="A38" s="12"/>
      <c r="B38" s="462" t="s">
        <v>20</v>
      </c>
      <c r="C38" s="517"/>
      <c r="D38" s="251">
        <v>58</v>
      </c>
      <c r="E38" s="251">
        <v>260</v>
      </c>
      <c r="F38" s="365">
        <v>9</v>
      </c>
      <c r="G38" s="365">
        <v>179</v>
      </c>
      <c r="H38" s="366">
        <v>3519</v>
      </c>
      <c r="J38" s="350"/>
      <c r="K38" s="347"/>
      <c r="L38" s="347"/>
      <c r="M38" s="347"/>
      <c r="O38" s="279"/>
    </row>
    <row r="39" spans="1:15" s="1" customFormat="1" ht="42" customHeight="1" thickBot="1" x14ac:dyDescent="0.4">
      <c r="A39" s="12"/>
      <c r="B39" s="462" t="s">
        <v>16</v>
      </c>
      <c r="C39" s="517"/>
      <c r="D39" s="249">
        <v>290.02</v>
      </c>
      <c r="E39" s="249">
        <v>1301.8499999999999</v>
      </c>
      <c r="F39" s="220">
        <v>47.19</v>
      </c>
      <c r="G39" s="220">
        <v>940.67</v>
      </c>
      <c r="H39" s="226">
        <v>18971.587</v>
      </c>
      <c r="J39" s="350"/>
      <c r="K39" s="347"/>
      <c r="L39" s="347"/>
      <c r="M39" s="347"/>
      <c r="O39" s="279"/>
    </row>
    <row r="40" spans="1:15" s="1" customFormat="1" ht="59.25" customHeight="1" thickBot="1" x14ac:dyDescent="0.4">
      <c r="A40" s="12"/>
      <c r="B40" s="462" t="s">
        <v>22</v>
      </c>
      <c r="C40" s="517"/>
      <c r="D40" s="250">
        <v>276.52</v>
      </c>
      <c r="E40" s="250">
        <v>1443.38</v>
      </c>
      <c r="F40" s="221">
        <v>61.88</v>
      </c>
      <c r="G40" s="221">
        <v>1078.69</v>
      </c>
      <c r="H40" s="227">
        <v>23311.1</v>
      </c>
      <c r="J40" s="350"/>
      <c r="K40" s="347"/>
      <c r="L40" s="347"/>
      <c r="M40" s="347"/>
      <c r="O40" s="279"/>
    </row>
    <row r="41" spans="1:15" s="1" customFormat="1" ht="38.25" customHeight="1" thickBot="1" x14ac:dyDescent="0.4">
      <c r="A41" s="12"/>
      <c r="B41" s="440">
        <v>55</v>
      </c>
      <c r="C41" s="441"/>
      <c r="D41" s="441"/>
      <c r="E41" s="441"/>
      <c r="F41" s="441"/>
      <c r="G41" s="441"/>
      <c r="H41" s="442"/>
      <c r="I41" s="169"/>
      <c r="J41" s="276"/>
      <c r="M41" s="279"/>
    </row>
    <row r="42" spans="1:15" s="1" customFormat="1" ht="84" customHeight="1" thickBot="1" x14ac:dyDescent="0.4">
      <c r="A42" s="12"/>
      <c r="B42" s="455" t="s">
        <v>20</v>
      </c>
      <c r="C42" s="518"/>
      <c r="D42" s="80">
        <f>D38+D34+D30+D26+D22+D18+D14+D10</f>
        <v>62</v>
      </c>
      <c r="E42" s="81">
        <f t="shared" ref="E42:H44" si="0">E38+E34+E30+E26+E22+E18+E14+E10</f>
        <v>269</v>
      </c>
      <c r="F42" s="81">
        <f t="shared" si="0"/>
        <v>9</v>
      </c>
      <c r="G42" s="81">
        <f t="shared" si="0"/>
        <v>179</v>
      </c>
      <c r="H42" s="81">
        <f t="shared" si="0"/>
        <v>4074</v>
      </c>
      <c r="J42" s="276"/>
    </row>
    <row r="43" spans="1:15" s="1" customFormat="1" ht="42" customHeight="1" thickBot="1" x14ac:dyDescent="0.4">
      <c r="A43" s="12"/>
      <c r="B43" s="455" t="s">
        <v>16</v>
      </c>
      <c r="C43" s="518"/>
      <c r="D43" s="83">
        <f>D39+D35+D31+D27+D23+D19+D15+D11</f>
        <v>358.56</v>
      </c>
      <c r="E43" s="84">
        <f t="shared" si="0"/>
        <v>1439.32</v>
      </c>
      <c r="F43" s="84">
        <f t="shared" si="0"/>
        <v>47.19</v>
      </c>
      <c r="G43" s="84">
        <f t="shared" si="0"/>
        <v>940.67</v>
      </c>
      <c r="H43" s="84">
        <f t="shared" si="0"/>
        <v>274535.85200000001</v>
      </c>
      <c r="J43" s="276"/>
    </row>
    <row r="44" spans="1:15" s="1" customFormat="1" ht="74.25" customHeight="1" thickBot="1" x14ac:dyDescent="0.4">
      <c r="A44" s="12"/>
      <c r="B44" s="455" t="s">
        <v>22</v>
      </c>
      <c r="C44" s="518"/>
      <c r="D44" s="86">
        <f>D40+D36+D32+D28+D24+D20+D16+D12</f>
        <v>441.92999999999995</v>
      </c>
      <c r="E44" s="87">
        <f t="shared" si="0"/>
        <v>1808.2900000000002</v>
      </c>
      <c r="F44" s="87">
        <f t="shared" si="0"/>
        <v>61.88</v>
      </c>
      <c r="G44" s="87">
        <f t="shared" si="0"/>
        <v>1078.69</v>
      </c>
      <c r="H44" s="87">
        <f>H40+H36+H32+H28+H24+H20+H16+H12</f>
        <v>774175.60000000009</v>
      </c>
      <c r="J44" s="276"/>
    </row>
    <row r="45" spans="1:15" ht="78.75" customHeight="1" x14ac:dyDescent="0.35">
      <c r="B45" s="5"/>
      <c r="C45" s="5"/>
      <c r="D45" s="5"/>
      <c r="E45" s="5"/>
      <c r="F45" s="5"/>
      <c r="G45" s="5"/>
      <c r="H45" s="5"/>
      <c r="J45" s="293"/>
    </row>
    <row r="46" spans="1:15" x14ac:dyDescent="0.35">
      <c r="B46" s="460"/>
      <c r="C46" s="460"/>
      <c r="D46" s="124"/>
      <c r="E46" s="138"/>
      <c r="F46" s="124"/>
      <c r="G46" s="138"/>
      <c r="H46" s="124"/>
    </row>
    <row r="47" spans="1:15" ht="30.75" customHeight="1" x14ac:dyDescent="0.35">
      <c r="B47" s="296"/>
      <c r="C47" s="296"/>
      <c r="D47" s="297" t="s">
        <v>44</v>
      </c>
      <c r="E47" s="297" t="s">
        <v>45</v>
      </c>
      <c r="F47" s="297" t="s">
        <v>46</v>
      </c>
      <c r="G47" s="296"/>
      <c r="H47" s="296"/>
    </row>
    <row r="48" spans="1:15" ht="102.75" customHeight="1" x14ac:dyDescent="0.5">
      <c r="B48" s="5"/>
      <c r="C48" s="273" t="s">
        <v>37</v>
      </c>
      <c r="D48" s="274">
        <v>797</v>
      </c>
      <c r="E48" s="274">
        <v>5041.97</v>
      </c>
      <c r="F48" s="274">
        <v>7118.92</v>
      </c>
      <c r="G48" s="5"/>
      <c r="H48" s="5"/>
    </row>
    <row r="49" spans="2:8" x14ac:dyDescent="0.35">
      <c r="B49" s="460"/>
      <c r="C49" s="460"/>
      <c r="D49" s="460"/>
      <c r="E49" s="460"/>
      <c r="F49" s="460"/>
      <c r="G49" s="460"/>
      <c r="H49" s="460"/>
    </row>
    <row r="50" spans="2:8" ht="17.25" customHeight="1" x14ac:dyDescent="0.35">
      <c r="B50" s="460"/>
      <c r="C50" s="460"/>
      <c r="D50" s="460"/>
      <c r="E50" s="460"/>
      <c r="F50" s="460"/>
      <c r="G50" s="460"/>
      <c r="H50" s="460"/>
    </row>
    <row r="51" spans="2:8" ht="102.75" customHeight="1" x14ac:dyDescent="0.5">
      <c r="B51" s="5"/>
      <c r="C51" s="273" t="s">
        <v>36</v>
      </c>
      <c r="D51" s="274"/>
      <c r="E51" s="274"/>
      <c r="F51" s="274"/>
      <c r="G51" s="5"/>
      <c r="H51" s="5"/>
    </row>
    <row r="52" spans="2:8" x14ac:dyDescent="0.35">
      <c r="B52" s="460"/>
      <c r="C52" s="460"/>
      <c r="D52" s="460"/>
      <c r="E52" s="460"/>
      <c r="F52" s="460"/>
      <c r="G52" s="460"/>
      <c r="H52" s="460"/>
    </row>
    <row r="53" spans="2:8" ht="67.5" customHeight="1" x14ac:dyDescent="0.35">
      <c r="B53" s="460"/>
      <c r="C53" s="460"/>
      <c r="D53" s="460"/>
      <c r="E53" s="460"/>
      <c r="F53" s="460"/>
      <c r="G53" s="460"/>
      <c r="H53" s="460"/>
    </row>
    <row r="54" spans="2:8" ht="18" customHeight="1" x14ac:dyDescent="0.35">
      <c r="B54" s="460"/>
      <c r="C54" s="460"/>
      <c r="D54" s="460"/>
      <c r="E54" s="460"/>
      <c r="F54" s="460"/>
      <c r="G54" s="460"/>
      <c r="H54" s="460"/>
    </row>
    <row r="55" spans="2:8" ht="75.75" customHeight="1" x14ac:dyDescent="0.35">
      <c r="B55" s="124"/>
      <c r="C55" s="124"/>
      <c r="D55" s="124"/>
      <c r="E55" s="138"/>
      <c r="F55" s="124"/>
      <c r="G55" s="138"/>
      <c r="H55" s="124"/>
    </row>
    <row r="56" spans="2:8" x14ac:dyDescent="0.35">
      <c r="B56" s="460"/>
      <c r="C56" s="460"/>
      <c r="D56" s="124"/>
      <c r="E56" s="138"/>
      <c r="F56" s="124"/>
      <c r="G56" s="138"/>
      <c r="H56" s="124"/>
    </row>
    <row r="57" spans="2:8" x14ac:dyDescent="0.35">
      <c r="B57" s="5"/>
      <c r="C57" s="5"/>
      <c r="D57" s="5"/>
      <c r="E57" s="5"/>
      <c r="F57" s="5"/>
      <c r="G57" s="5"/>
      <c r="H57" s="5"/>
    </row>
    <row r="58" spans="2:8" x14ac:dyDescent="0.35">
      <c r="B58" s="460"/>
      <c r="C58" s="460"/>
      <c r="D58" s="460"/>
      <c r="E58" s="460"/>
      <c r="F58" s="460"/>
      <c r="G58" s="460"/>
      <c r="H58" s="460"/>
    </row>
    <row r="59" spans="2:8" ht="15.75" customHeight="1" x14ac:dyDescent="0.35">
      <c r="B59" s="460"/>
      <c r="C59" s="460"/>
      <c r="D59" s="460"/>
      <c r="E59" s="460"/>
      <c r="F59" s="460"/>
      <c r="G59" s="460"/>
      <c r="H59" s="460"/>
    </row>
    <row r="60" spans="2:8" x14ac:dyDescent="0.35">
      <c r="B60" s="5"/>
      <c r="C60" s="5"/>
      <c r="D60" s="5"/>
      <c r="E60" s="5"/>
      <c r="F60" s="5"/>
      <c r="G60" s="5"/>
      <c r="H60" s="5"/>
    </row>
    <row r="61" spans="2:8" x14ac:dyDescent="0.35">
      <c r="B61" s="5"/>
      <c r="C61" s="5"/>
      <c r="D61" s="5"/>
      <c r="E61" s="5"/>
      <c r="F61" s="5"/>
      <c r="G61" s="5"/>
      <c r="H61" s="5"/>
    </row>
    <row r="62" spans="2:8" x14ac:dyDescent="0.35">
      <c r="B62" s="5"/>
      <c r="C62" s="5"/>
      <c r="D62" s="5"/>
      <c r="E62" s="5"/>
      <c r="F62" s="5"/>
      <c r="G62" s="5"/>
      <c r="H62" s="5"/>
    </row>
    <row r="63" spans="2:8" x14ac:dyDescent="0.35">
      <c r="B63" s="5"/>
      <c r="C63" s="5"/>
      <c r="D63" s="5"/>
      <c r="E63" s="5"/>
      <c r="F63" s="5"/>
      <c r="G63" s="5"/>
      <c r="H63" s="5"/>
    </row>
  </sheetData>
  <mergeCells count="47">
    <mergeCell ref="B11:C11"/>
    <mergeCell ref="B1:H1"/>
    <mergeCell ref="B2:H2"/>
    <mergeCell ref="B4:C7"/>
    <mergeCell ref="D4:H5"/>
    <mergeCell ref="D6:H7"/>
    <mergeCell ref="B8:H8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49:H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59:H59"/>
    <mergeCell ref="B50:H50"/>
    <mergeCell ref="B52:H52"/>
    <mergeCell ref="B53:H53"/>
    <mergeCell ref="B54:H54"/>
    <mergeCell ref="B56:C56"/>
    <mergeCell ref="B58:H58"/>
  </mergeCells>
  <conditionalFormatting sqref="D22:E24">
    <cfRule type="cellIs" dxfId="15" priority="19" operator="equal">
      <formula>0</formula>
    </cfRule>
  </conditionalFormatting>
  <conditionalFormatting sqref="F22:G24">
    <cfRule type="cellIs" dxfId="14" priority="18" operator="equal">
      <formula>0</formula>
    </cfRule>
  </conditionalFormatting>
  <conditionalFormatting sqref="D26:G28">
    <cfRule type="cellIs" dxfId="13" priority="17" operator="equal">
      <formula>0</formula>
    </cfRule>
  </conditionalFormatting>
  <conditionalFormatting sqref="D38:E40">
    <cfRule type="cellIs" dxfId="12" priority="16" operator="equal">
      <formula>0</formula>
    </cfRule>
  </conditionalFormatting>
  <conditionalFormatting sqref="D34:G36">
    <cfRule type="cellIs" dxfId="11" priority="14" operator="equal">
      <formula>0</formula>
    </cfRule>
  </conditionalFormatting>
  <conditionalFormatting sqref="G30:G32 D30:E32">
    <cfRule type="cellIs" dxfId="10" priority="13" operator="equal">
      <formula>0</formula>
    </cfRule>
  </conditionalFormatting>
  <conditionalFormatting sqref="F30:F32">
    <cfRule type="cellIs" dxfId="9" priority="11" operator="equal">
      <formula>0</formula>
    </cfRule>
  </conditionalFormatting>
  <conditionalFormatting sqref="F38:G40">
    <cfRule type="cellIs" dxfId="8" priority="10" operator="equal">
      <formula>0</formula>
    </cfRule>
  </conditionalFormatting>
  <conditionalFormatting sqref="H38:H40">
    <cfRule type="cellIs" dxfId="7" priority="9" operator="equal">
      <formula>0</formula>
    </cfRule>
  </conditionalFormatting>
  <conditionalFormatting sqref="H34:H36">
    <cfRule type="cellIs" dxfId="6" priority="8" operator="equal">
      <formula>0</formula>
    </cfRule>
  </conditionalFormatting>
  <conditionalFormatting sqref="H30:H32">
    <cfRule type="cellIs" dxfId="5" priority="7" operator="equal">
      <formula>0</formula>
    </cfRule>
  </conditionalFormatting>
  <conditionalFormatting sqref="H26:H28">
    <cfRule type="cellIs" dxfId="4" priority="6" operator="equal">
      <formula>0</formula>
    </cfRule>
  </conditionalFormatting>
  <conditionalFormatting sqref="H22:H24">
    <cfRule type="cellIs" dxfId="3" priority="5" operator="equal">
      <formula>0</formula>
    </cfRule>
  </conditionalFormatting>
  <conditionalFormatting sqref="J30:N32">
    <cfRule type="cellIs" dxfId="2" priority="3" operator="equal">
      <formula>0</formula>
    </cfRule>
  </conditionalFormatting>
  <conditionalFormatting sqref="J34:M36">
    <cfRule type="cellIs" dxfId="1" priority="2" operator="equal">
      <formula>0</formula>
    </cfRule>
  </conditionalFormatting>
  <conditionalFormatting sqref="J38:M40">
    <cfRule type="cellIs" dxfId="0" priority="1" operator="equal">
      <formula>0</formula>
    </cfRule>
  </conditionalFormatting>
  <pageMargins left="0.7" right="0.7" top="0.75" bottom="0.75" header="0.3" footer="0.3"/>
  <pageSetup paperSize="9" scale="2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34" zoomScale="40" zoomScaleNormal="40" workbookViewId="0">
      <selection activeCell="M40" sqref="M40"/>
    </sheetView>
  </sheetViews>
  <sheetFormatPr defaultRowHeight="15" x14ac:dyDescent="0.25"/>
  <cols>
    <col min="1" max="1" width="20" customWidth="1"/>
    <col min="3" max="3" width="39.7109375" customWidth="1"/>
    <col min="4" max="5" width="22.5703125" customWidth="1"/>
    <col min="6" max="7" width="28" customWidth="1"/>
    <col min="8" max="8" width="27.85546875" customWidth="1"/>
    <col min="10" max="10" width="14.140625" customWidth="1"/>
  </cols>
  <sheetData>
    <row r="1" spans="1:10" ht="54" customHeight="1" x14ac:dyDescent="0.65">
      <c r="B1" s="396"/>
      <c r="C1" s="396"/>
      <c r="I1" s="9"/>
      <c r="J1" s="9"/>
    </row>
    <row r="2" spans="1:10" ht="110.25" customHeight="1" x14ac:dyDescent="0.45">
      <c r="A2" s="11"/>
      <c r="B2" s="519"/>
      <c r="C2" s="519"/>
      <c r="D2" s="519"/>
      <c r="E2" s="519"/>
      <c r="F2" s="519"/>
      <c r="G2" s="519"/>
      <c r="H2" s="519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399" t="s">
        <v>4</v>
      </c>
      <c r="C4" s="400"/>
      <c r="D4" s="405"/>
      <c r="E4" s="405"/>
      <c r="F4" s="405"/>
      <c r="G4" s="405"/>
      <c r="H4" s="405"/>
      <c r="I4" s="174"/>
    </row>
    <row r="5" spans="1:10" ht="24" customHeight="1" thickBot="1" x14ac:dyDescent="0.4">
      <c r="A5" s="11"/>
      <c r="B5" s="401"/>
      <c r="C5" s="402"/>
      <c r="D5" s="408"/>
      <c r="E5" s="408"/>
      <c r="F5" s="408"/>
      <c r="G5" s="408"/>
      <c r="H5" s="408"/>
      <c r="I5" s="174"/>
    </row>
    <row r="6" spans="1:10" ht="21.75" customHeight="1" x14ac:dyDescent="0.35">
      <c r="A6" s="11"/>
      <c r="B6" s="401"/>
      <c r="C6" s="402"/>
      <c r="D6" s="419" t="s">
        <v>13</v>
      </c>
      <c r="E6" s="430"/>
      <c r="F6" s="405"/>
      <c r="G6" s="405"/>
      <c r="H6" s="406"/>
    </row>
    <row r="7" spans="1:10" ht="36" customHeight="1" thickBot="1" x14ac:dyDescent="0.4">
      <c r="A7" s="11"/>
      <c r="B7" s="403"/>
      <c r="C7" s="404"/>
      <c r="D7" s="407"/>
      <c r="E7" s="408"/>
      <c r="F7" s="408"/>
      <c r="G7" s="408"/>
      <c r="H7" s="409"/>
    </row>
    <row r="8" spans="1:10" s="1" customFormat="1" ht="33.75" customHeight="1" thickBot="1" x14ac:dyDescent="0.35">
      <c r="A8" s="12"/>
      <c r="B8" s="440" t="s">
        <v>5</v>
      </c>
      <c r="C8" s="441"/>
      <c r="D8" s="441"/>
      <c r="E8" s="441"/>
      <c r="F8" s="441"/>
      <c r="G8" s="441"/>
      <c r="H8" s="441"/>
      <c r="I8" s="169"/>
    </row>
    <row r="9" spans="1:10" s="1" customFormat="1" ht="105.75" thickBot="1" x14ac:dyDescent="0.35">
      <c r="A9" s="12"/>
      <c r="B9" s="443"/>
      <c r="C9" s="444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4" t="s">
        <v>20</v>
      </c>
      <c r="C10" s="395"/>
      <c r="D10" s="23"/>
      <c r="E10" s="140"/>
      <c r="F10" s="25"/>
      <c r="G10" s="26"/>
      <c r="H10" s="17"/>
    </row>
    <row r="11" spans="1:10" s="1" customFormat="1" ht="42" customHeight="1" thickBot="1" x14ac:dyDescent="0.35">
      <c r="A11" s="12"/>
      <c r="B11" s="394" t="s">
        <v>16</v>
      </c>
      <c r="C11" s="395"/>
      <c r="D11" s="36"/>
      <c r="E11" s="141"/>
      <c r="F11" s="39"/>
      <c r="G11" s="37"/>
      <c r="H11" s="40"/>
    </row>
    <row r="12" spans="1:10" s="1" customFormat="1" ht="55.5" customHeight="1" thickBot="1" x14ac:dyDescent="0.35">
      <c r="A12" s="12"/>
      <c r="B12" s="445" t="s">
        <v>22</v>
      </c>
      <c r="C12" s="446"/>
      <c r="D12" s="45"/>
      <c r="E12" s="142"/>
      <c r="F12" s="48"/>
      <c r="G12" s="46"/>
      <c r="H12" s="49"/>
    </row>
    <row r="13" spans="1:10" s="1" customFormat="1" ht="30" customHeight="1" thickBot="1" x14ac:dyDescent="0.35">
      <c r="A13" s="12"/>
      <c r="B13" s="447" t="s">
        <v>21</v>
      </c>
      <c r="C13" s="448"/>
      <c r="D13" s="448"/>
      <c r="E13" s="448"/>
      <c r="F13" s="448"/>
      <c r="G13" s="448"/>
      <c r="H13" s="448"/>
      <c r="I13" s="169"/>
    </row>
    <row r="14" spans="1:10" s="1" customFormat="1" ht="59.25" customHeight="1" thickBot="1" x14ac:dyDescent="0.35">
      <c r="A14" s="12"/>
      <c r="B14" s="394" t="s">
        <v>20</v>
      </c>
      <c r="C14" s="395"/>
      <c r="D14" s="23"/>
      <c r="E14" s="140"/>
      <c r="F14" s="25"/>
      <c r="G14" s="26"/>
      <c r="H14" s="17"/>
    </row>
    <row r="15" spans="1:10" s="1" customFormat="1" ht="42" customHeight="1" thickBot="1" x14ac:dyDescent="0.35">
      <c r="A15" s="12"/>
      <c r="B15" s="394" t="s">
        <v>16</v>
      </c>
      <c r="C15" s="395"/>
      <c r="D15" s="36"/>
      <c r="E15" s="141"/>
      <c r="F15" s="39"/>
      <c r="G15" s="37"/>
      <c r="H15" s="40"/>
    </row>
    <row r="16" spans="1:10" s="1" customFormat="1" ht="54" customHeight="1" thickBot="1" x14ac:dyDescent="0.35">
      <c r="A16" s="12"/>
      <c r="B16" s="445" t="s">
        <v>22</v>
      </c>
      <c r="C16" s="446"/>
      <c r="D16" s="45"/>
      <c r="E16" s="142"/>
      <c r="F16" s="48"/>
      <c r="G16" s="46"/>
      <c r="H16" s="49"/>
    </row>
    <row r="17" spans="1:9" s="1" customFormat="1" ht="30" customHeight="1" thickBot="1" x14ac:dyDescent="0.35">
      <c r="A17" s="12"/>
      <c r="B17" s="447" t="s">
        <v>6</v>
      </c>
      <c r="C17" s="448"/>
      <c r="D17" s="448"/>
      <c r="E17" s="448"/>
      <c r="F17" s="448"/>
      <c r="G17" s="448"/>
      <c r="H17" s="448"/>
      <c r="I17" s="169"/>
    </row>
    <row r="18" spans="1:9" s="1" customFormat="1" ht="59.25" customHeight="1" thickBot="1" x14ac:dyDescent="0.35">
      <c r="A18" s="12"/>
      <c r="B18" s="394" t="s">
        <v>20</v>
      </c>
      <c r="C18" s="395"/>
      <c r="D18" s="23">
        <v>0</v>
      </c>
      <c r="E18" s="23">
        <v>0</v>
      </c>
      <c r="F18" s="26"/>
      <c r="G18" s="26"/>
      <c r="H18" s="33">
        <v>2</v>
      </c>
      <c r="I18" s="169"/>
    </row>
    <row r="19" spans="1:9" s="1" customFormat="1" ht="42" customHeight="1" thickBot="1" x14ac:dyDescent="0.35">
      <c r="A19" s="12"/>
      <c r="B19" s="394" t="s">
        <v>16</v>
      </c>
      <c r="C19" s="395"/>
      <c r="D19" s="36">
        <v>0</v>
      </c>
      <c r="E19" s="36">
        <v>0</v>
      </c>
      <c r="F19" s="37"/>
      <c r="G19" s="37"/>
      <c r="H19" s="58">
        <v>17069.12</v>
      </c>
    </row>
    <row r="20" spans="1:9" s="1" customFormat="1" ht="59.25" customHeight="1" thickBot="1" x14ac:dyDescent="0.35">
      <c r="A20" s="12"/>
      <c r="B20" s="445" t="s">
        <v>22</v>
      </c>
      <c r="C20" s="446"/>
      <c r="D20" s="36">
        <v>0</v>
      </c>
      <c r="E20" s="36">
        <v>0</v>
      </c>
      <c r="F20" s="37"/>
      <c r="G20" s="178"/>
      <c r="H20" s="60">
        <v>91874.240000000005</v>
      </c>
    </row>
    <row r="21" spans="1:9" s="4" customFormat="1" ht="29.25" customHeight="1" thickBot="1" x14ac:dyDescent="0.35">
      <c r="A21" s="13"/>
      <c r="B21" s="447" t="s">
        <v>7</v>
      </c>
      <c r="C21" s="448"/>
      <c r="D21" s="448"/>
      <c r="E21" s="448"/>
      <c r="F21" s="448"/>
      <c r="G21" s="448"/>
      <c r="H21" s="448"/>
      <c r="I21" s="170"/>
    </row>
    <row r="22" spans="1:9" s="1" customFormat="1" ht="62.25" customHeight="1" thickBot="1" x14ac:dyDescent="0.35">
      <c r="A22" s="12"/>
      <c r="B22" s="394" t="s">
        <v>20</v>
      </c>
      <c r="C22" s="395"/>
      <c r="D22" s="140">
        <v>0</v>
      </c>
      <c r="E22" s="25">
        <v>0</v>
      </c>
      <c r="F22" s="25">
        <v>0</v>
      </c>
      <c r="G22" s="25">
        <v>0</v>
      </c>
      <c r="H22" s="29">
        <v>3</v>
      </c>
    </row>
    <row r="23" spans="1:9" s="1" customFormat="1" ht="42" customHeight="1" thickBot="1" x14ac:dyDescent="0.35">
      <c r="A23" s="12"/>
      <c r="B23" s="394" t="s">
        <v>16</v>
      </c>
      <c r="C23" s="395"/>
      <c r="D23" s="326">
        <v>0</v>
      </c>
      <c r="E23" s="327">
        <v>0</v>
      </c>
      <c r="F23" s="39">
        <v>0</v>
      </c>
      <c r="G23" s="39">
        <v>0</v>
      </c>
      <c r="H23" s="58">
        <v>1174.4100000000001</v>
      </c>
    </row>
    <row r="24" spans="1:9" s="1" customFormat="1" ht="60.75" customHeight="1" thickBot="1" x14ac:dyDescent="0.35">
      <c r="A24" s="12"/>
      <c r="B24" s="445" t="s">
        <v>22</v>
      </c>
      <c r="C24" s="446"/>
      <c r="D24" s="299">
        <v>0</v>
      </c>
      <c r="E24" s="330">
        <v>0</v>
      </c>
      <c r="F24" s="48">
        <v>0</v>
      </c>
      <c r="G24" s="48">
        <v>0</v>
      </c>
      <c r="H24" s="60">
        <v>7919.34</v>
      </c>
    </row>
    <row r="25" spans="1:9" s="2" customFormat="1" ht="31.5" customHeight="1" thickBot="1" x14ac:dyDescent="0.4">
      <c r="A25" s="14"/>
      <c r="B25" s="447" t="s">
        <v>8</v>
      </c>
      <c r="C25" s="448"/>
      <c r="D25" s="448"/>
      <c r="E25" s="448"/>
      <c r="F25" s="448"/>
      <c r="G25" s="448"/>
      <c r="H25" s="448"/>
      <c r="I25" s="171"/>
    </row>
    <row r="26" spans="1:9" s="1" customFormat="1" ht="63" customHeight="1" thickBot="1" x14ac:dyDescent="0.35">
      <c r="A26" s="12"/>
      <c r="B26" s="394" t="s">
        <v>20</v>
      </c>
      <c r="C26" s="395"/>
      <c r="D26" s="140">
        <v>0</v>
      </c>
      <c r="E26" s="25">
        <v>0</v>
      </c>
      <c r="F26" s="25">
        <v>0</v>
      </c>
      <c r="G26" s="25">
        <v>0</v>
      </c>
      <c r="H26" s="29">
        <v>7</v>
      </c>
    </row>
    <row r="27" spans="1:9" s="1" customFormat="1" ht="42" customHeight="1" thickBot="1" x14ac:dyDescent="0.35">
      <c r="A27" s="12"/>
      <c r="B27" s="394" t="s">
        <v>16</v>
      </c>
      <c r="C27" s="395"/>
      <c r="D27" s="332">
        <v>0</v>
      </c>
      <c r="E27" s="333">
        <v>0</v>
      </c>
      <c r="F27" s="39">
        <v>0</v>
      </c>
      <c r="G27" s="39">
        <v>0</v>
      </c>
      <c r="H27" s="58">
        <v>1114.8</v>
      </c>
    </row>
    <row r="28" spans="1:9" s="1" customFormat="1" ht="57" customHeight="1" thickBot="1" x14ac:dyDescent="0.35">
      <c r="A28" s="12"/>
      <c r="B28" s="445" t="s">
        <v>22</v>
      </c>
      <c r="C28" s="446"/>
      <c r="D28" s="304">
        <v>0</v>
      </c>
      <c r="E28" s="334">
        <v>0</v>
      </c>
      <c r="F28" s="48">
        <v>0</v>
      </c>
      <c r="G28" s="48">
        <v>0</v>
      </c>
      <c r="H28" s="60">
        <v>2410.52</v>
      </c>
    </row>
    <row r="29" spans="1:9" s="4" customFormat="1" ht="29.25" customHeight="1" thickBot="1" x14ac:dyDescent="0.35">
      <c r="A29" s="13"/>
      <c r="B29" s="447" t="s">
        <v>9</v>
      </c>
      <c r="C29" s="448"/>
      <c r="D29" s="448"/>
      <c r="E29" s="448"/>
      <c r="F29" s="448"/>
      <c r="G29" s="448"/>
      <c r="H29" s="448"/>
      <c r="I29" s="170"/>
    </row>
    <row r="30" spans="1:9" s="1" customFormat="1" ht="59.25" customHeight="1" thickBot="1" x14ac:dyDescent="0.35">
      <c r="A30" s="12"/>
      <c r="B30" s="394" t="s">
        <v>20</v>
      </c>
      <c r="C30" s="395"/>
      <c r="D30" s="323">
        <v>1</v>
      </c>
      <c r="E30" s="324">
        <v>1</v>
      </c>
      <c r="F30" s="324">
        <v>0</v>
      </c>
      <c r="G30" s="324">
        <v>0</v>
      </c>
      <c r="H30" s="301">
        <v>72</v>
      </c>
    </row>
    <row r="31" spans="1:9" s="1" customFormat="1" ht="42" customHeight="1" thickBot="1" x14ac:dyDescent="0.35">
      <c r="A31" s="12"/>
      <c r="B31" s="394" t="s">
        <v>16</v>
      </c>
      <c r="C31" s="395"/>
      <c r="D31" s="326">
        <v>73.09</v>
      </c>
      <c r="E31" s="327">
        <v>73.09</v>
      </c>
      <c r="F31" s="327">
        <v>0</v>
      </c>
      <c r="G31" s="327">
        <v>0</v>
      </c>
      <c r="H31" s="302">
        <v>1523.42</v>
      </c>
    </row>
    <row r="32" spans="1:9" s="1" customFormat="1" ht="55.5" customHeight="1" thickBot="1" x14ac:dyDescent="0.35">
      <c r="A32" s="12"/>
      <c r="B32" s="445" t="s">
        <v>22</v>
      </c>
      <c r="C32" s="446"/>
      <c r="D32" s="299">
        <v>46.61</v>
      </c>
      <c r="E32" s="330">
        <v>46.61</v>
      </c>
      <c r="F32" s="330">
        <v>0</v>
      </c>
      <c r="G32" s="330">
        <v>0</v>
      </c>
      <c r="H32" s="303">
        <v>2721.09</v>
      </c>
    </row>
    <row r="33" spans="1:9" s="3" customFormat="1" ht="33.75" customHeight="1" thickBot="1" x14ac:dyDescent="0.4">
      <c r="A33" s="15"/>
      <c r="B33" s="447" t="s">
        <v>10</v>
      </c>
      <c r="C33" s="448"/>
      <c r="D33" s="448"/>
      <c r="E33" s="448"/>
      <c r="F33" s="448"/>
      <c r="G33" s="448"/>
      <c r="H33" s="448"/>
      <c r="I33" s="172"/>
    </row>
    <row r="34" spans="1:9" s="1" customFormat="1" ht="60.75" customHeight="1" thickBot="1" x14ac:dyDescent="0.35">
      <c r="A34" s="12"/>
      <c r="B34" s="534" t="s">
        <v>20</v>
      </c>
      <c r="C34" s="535"/>
      <c r="D34" s="323">
        <v>0</v>
      </c>
      <c r="E34" s="325">
        <v>2</v>
      </c>
      <c r="F34" s="325">
        <v>4</v>
      </c>
      <c r="G34" s="325">
        <v>5</v>
      </c>
      <c r="H34" s="301">
        <v>75</v>
      </c>
    </row>
    <row r="35" spans="1:9" s="1" customFormat="1" ht="42" customHeight="1" thickBot="1" x14ac:dyDescent="0.35">
      <c r="A35" s="12"/>
      <c r="B35" s="534" t="s">
        <v>16</v>
      </c>
      <c r="C35" s="535"/>
      <c r="D35" s="326">
        <v>0</v>
      </c>
      <c r="E35" s="327">
        <v>16.510000000000002</v>
      </c>
      <c r="F35" s="328">
        <v>20.56</v>
      </c>
      <c r="G35" s="328">
        <v>25.45</v>
      </c>
      <c r="H35" s="302">
        <v>264.86</v>
      </c>
    </row>
    <row r="36" spans="1:9" s="1" customFormat="1" ht="55.5" customHeight="1" thickBot="1" x14ac:dyDescent="0.35">
      <c r="A36" s="12"/>
      <c r="B36" s="530" t="s">
        <v>22</v>
      </c>
      <c r="C36" s="531"/>
      <c r="D36" s="299">
        <v>0</v>
      </c>
      <c r="E36" s="330">
        <v>48.6</v>
      </c>
      <c r="F36" s="331">
        <v>40.799999999999997</v>
      </c>
      <c r="G36" s="331">
        <v>47.42</v>
      </c>
      <c r="H36" s="303">
        <v>432.46</v>
      </c>
    </row>
    <row r="37" spans="1:9" s="3" customFormat="1" ht="35.25" customHeight="1" thickBot="1" x14ac:dyDescent="0.4">
      <c r="A37" s="15"/>
      <c r="B37" s="532" t="s">
        <v>11</v>
      </c>
      <c r="C37" s="533"/>
      <c r="D37" s="533"/>
      <c r="E37" s="533"/>
      <c r="F37" s="533"/>
      <c r="G37" s="533"/>
      <c r="H37" s="533"/>
      <c r="I37" s="172"/>
    </row>
    <row r="38" spans="1:9" s="1" customFormat="1" ht="63" customHeight="1" thickBot="1" x14ac:dyDescent="0.35">
      <c r="A38" s="12"/>
      <c r="B38" s="534" t="s">
        <v>20</v>
      </c>
      <c r="C38" s="535"/>
      <c r="D38" s="323">
        <v>2</v>
      </c>
      <c r="E38" s="324">
        <v>12</v>
      </c>
      <c r="F38" s="325">
        <v>10</v>
      </c>
      <c r="G38" s="325">
        <v>37</v>
      </c>
      <c r="H38" s="298">
        <v>531</v>
      </c>
    </row>
    <row r="39" spans="1:9" s="1" customFormat="1" ht="42" customHeight="1" thickBot="1" x14ac:dyDescent="0.35">
      <c r="A39" s="12"/>
      <c r="B39" s="534" t="s">
        <v>16</v>
      </c>
      <c r="C39" s="535"/>
      <c r="D39" s="326">
        <v>9.3800000000000008</v>
      </c>
      <c r="E39" s="327">
        <v>42.06</v>
      </c>
      <c r="F39" s="328">
        <v>37.64</v>
      </c>
      <c r="G39" s="328">
        <v>130.81</v>
      </c>
      <c r="H39" s="329">
        <v>1952.61</v>
      </c>
    </row>
    <row r="40" spans="1:9" s="1" customFormat="1" ht="64.5" customHeight="1" thickBot="1" x14ac:dyDescent="0.35">
      <c r="A40" s="12"/>
      <c r="B40" s="530" t="s">
        <v>22</v>
      </c>
      <c r="C40" s="531"/>
      <c r="D40" s="299">
        <v>10</v>
      </c>
      <c r="E40" s="330">
        <v>60</v>
      </c>
      <c r="F40" s="331">
        <v>50</v>
      </c>
      <c r="G40" s="331">
        <v>185</v>
      </c>
      <c r="H40" s="300">
        <v>2655</v>
      </c>
    </row>
    <row r="41" spans="1:9" s="1" customFormat="1" ht="38.25" customHeight="1" thickBot="1" x14ac:dyDescent="0.35">
      <c r="A41" s="12"/>
      <c r="B41" s="440" t="s">
        <v>0</v>
      </c>
      <c r="C41" s="441"/>
      <c r="D41" s="536"/>
      <c r="E41" s="536"/>
      <c r="F41" s="536"/>
      <c r="G41" s="536"/>
      <c r="H41" s="536"/>
      <c r="I41" s="169"/>
    </row>
    <row r="42" spans="1:9" s="1" customFormat="1" ht="72.75" customHeight="1" thickBot="1" x14ac:dyDescent="0.35">
      <c r="A42" s="12"/>
      <c r="B42" s="454" t="s">
        <v>20</v>
      </c>
      <c r="C42" s="455"/>
      <c r="D42" s="80">
        <f t="shared" ref="D42:H44" si="0">D10+D14+D18+D22+D26+D30+D34+D38</f>
        <v>3</v>
      </c>
      <c r="E42" s="81">
        <f t="shared" si="0"/>
        <v>15</v>
      </c>
      <c r="F42" s="81">
        <f t="shared" si="0"/>
        <v>14</v>
      </c>
      <c r="G42" s="81">
        <f t="shared" si="0"/>
        <v>42</v>
      </c>
      <c r="H42" s="82">
        <f t="shared" si="0"/>
        <v>690</v>
      </c>
    </row>
    <row r="43" spans="1:9" s="1" customFormat="1" ht="42" customHeight="1" thickBot="1" x14ac:dyDescent="0.35">
      <c r="A43" s="12"/>
      <c r="B43" s="454" t="s">
        <v>16</v>
      </c>
      <c r="C43" s="455"/>
      <c r="D43" s="83">
        <f t="shared" si="0"/>
        <v>82.47</v>
      </c>
      <c r="E43" s="84">
        <f t="shared" si="0"/>
        <v>131.66000000000003</v>
      </c>
      <c r="F43" s="84">
        <f t="shared" si="0"/>
        <v>58.2</v>
      </c>
      <c r="G43" s="84">
        <f t="shared" si="0"/>
        <v>156.26</v>
      </c>
      <c r="H43" s="85">
        <f t="shared" si="0"/>
        <v>23099.22</v>
      </c>
    </row>
    <row r="44" spans="1:9" s="1" customFormat="1" ht="81.75" customHeight="1" thickBot="1" x14ac:dyDescent="0.35">
      <c r="A44" s="12"/>
      <c r="B44" s="454" t="s">
        <v>22</v>
      </c>
      <c r="C44" s="455"/>
      <c r="D44" s="86">
        <f t="shared" si="0"/>
        <v>56.61</v>
      </c>
      <c r="E44" s="87">
        <f t="shared" si="0"/>
        <v>155.21</v>
      </c>
      <c r="F44" s="87">
        <f t="shared" si="0"/>
        <v>90.8</v>
      </c>
      <c r="G44" s="87">
        <f t="shared" si="0"/>
        <v>232.42000000000002</v>
      </c>
      <c r="H44" s="88">
        <f>H12+H16+H20+H24+H28+H32+H36+H40</f>
        <v>108012.65000000001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60"/>
      <c r="C46" s="460"/>
      <c r="D46" s="294"/>
      <c r="E46" s="294"/>
      <c r="F46" s="294"/>
      <c r="G46" s="294"/>
      <c r="H46" s="294"/>
    </row>
    <row r="47" spans="1:9" ht="19.5" customHeight="1" x14ac:dyDescent="0.35">
      <c r="B47" s="460"/>
      <c r="C47" s="460"/>
      <c r="D47" s="460"/>
      <c r="E47" s="460"/>
      <c r="F47" s="460"/>
      <c r="G47" s="460"/>
      <c r="H47" s="460"/>
    </row>
    <row r="48" spans="1:9" ht="102.75" customHeight="1" x14ac:dyDescent="0.5">
      <c r="B48" s="289" t="s">
        <v>42</v>
      </c>
      <c r="C48" s="289"/>
      <c r="D48" s="289"/>
      <c r="E48" s="289"/>
      <c r="F48" s="5"/>
      <c r="G48" s="5"/>
      <c r="H48" s="5"/>
    </row>
    <row r="49" spans="2:14" ht="21" x14ac:dyDescent="0.35">
      <c r="B49" s="460"/>
      <c r="C49" s="460"/>
      <c r="D49" s="294"/>
      <c r="E49" s="294"/>
      <c r="F49" s="294"/>
      <c r="G49" s="294"/>
      <c r="H49" s="294"/>
    </row>
    <row r="50" spans="2:14" ht="17.25" customHeight="1" x14ac:dyDescent="0.35">
      <c r="B50" s="460"/>
      <c r="C50" s="460"/>
      <c r="D50" s="460"/>
      <c r="E50" s="460"/>
      <c r="F50" s="460"/>
      <c r="G50" s="460"/>
      <c r="H50" s="460"/>
    </row>
    <row r="51" spans="2:14" ht="102.75" customHeight="1" x14ac:dyDescent="0.35">
      <c r="B51" s="5"/>
      <c r="C51" s="529"/>
      <c r="D51" s="529"/>
      <c r="E51" s="529"/>
      <c r="F51" s="529"/>
      <c r="G51" s="529"/>
      <c r="H51" s="5"/>
      <c r="I51" s="305"/>
      <c r="J51" s="306"/>
      <c r="K51" s="305"/>
      <c r="L51" s="305"/>
      <c r="M51" s="307"/>
      <c r="N51" s="305"/>
    </row>
    <row r="52" spans="2:14" ht="21" x14ac:dyDescent="0.35">
      <c r="B52" s="460"/>
      <c r="C52" s="460"/>
      <c r="D52" s="124"/>
      <c r="E52" s="138"/>
      <c r="F52" s="124"/>
      <c r="G52" s="138"/>
      <c r="H52" s="124"/>
    </row>
    <row r="53" spans="2:14" ht="67.5" customHeight="1" x14ac:dyDescent="0.35">
      <c r="B53" s="460"/>
      <c r="C53" s="460"/>
      <c r="D53" s="124"/>
      <c r="E53" s="138"/>
      <c r="F53" s="124"/>
      <c r="G53" s="138"/>
      <c r="H53" s="124"/>
    </row>
    <row r="54" spans="2:14" ht="18" customHeight="1" x14ac:dyDescent="0.35">
      <c r="B54" s="460"/>
      <c r="C54" s="460"/>
      <c r="D54" s="460"/>
      <c r="E54" s="460"/>
      <c r="F54" s="460"/>
      <c r="G54" s="460"/>
      <c r="H54" s="460"/>
    </row>
    <row r="55" spans="2:14" ht="75.75" customHeight="1" x14ac:dyDescent="0.35">
      <c r="B55" s="124"/>
      <c r="C55" s="124"/>
      <c r="D55" s="124"/>
      <c r="E55" s="138"/>
      <c r="F55" s="124"/>
      <c r="G55" s="138"/>
      <c r="H55" s="124"/>
    </row>
    <row r="56" spans="2:14" ht="21" x14ac:dyDescent="0.35">
      <c r="B56" s="460"/>
      <c r="C56" s="460"/>
      <c r="D56" s="124"/>
      <c r="E56" s="138"/>
      <c r="F56" s="124"/>
      <c r="G56" s="138"/>
      <c r="H56" s="5"/>
    </row>
    <row r="57" spans="2:14" ht="21" x14ac:dyDescent="0.35">
      <c r="B57" s="5"/>
      <c r="C57" s="5"/>
      <c r="D57" s="5"/>
      <c r="E57" s="5"/>
      <c r="F57" s="5"/>
      <c r="G57" s="5"/>
      <c r="H57" s="5"/>
    </row>
    <row r="58" spans="2:14" ht="21" x14ac:dyDescent="0.35">
      <c r="B58" s="460"/>
      <c r="C58" s="460"/>
      <c r="D58" s="460"/>
      <c r="E58" s="460"/>
      <c r="F58" s="460"/>
      <c r="G58" s="460"/>
      <c r="H58" s="460"/>
    </row>
    <row r="59" spans="2:14" ht="15.75" customHeight="1" x14ac:dyDescent="0.35">
      <c r="B59" s="460"/>
      <c r="C59" s="460"/>
      <c r="D59" s="460"/>
      <c r="E59" s="460"/>
      <c r="F59" s="460"/>
      <c r="G59" s="460"/>
      <c r="H59" s="460"/>
    </row>
    <row r="60" spans="2:14" ht="21" x14ac:dyDescent="0.35">
      <c r="B60" s="5"/>
      <c r="C60" s="5"/>
      <c r="D60" s="5"/>
      <c r="E60" s="5"/>
      <c r="F60" s="5"/>
      <c r="G60" s="5"/>
      <c r="H60" s="5"/>
    </row>
    <row r="61" spans="2:14" ht="21" x14ac:dyDescent="0.35">
      <c r="B61" s="5"/>
      <c r="C61" s="5"/>
      <c r="D61" s="5"/>
      <c r="E61" s="5"/>
      <c r="F61" s="5"/>
      <c r="G61" s="5"/>
      <c r="H61" s="5"/>
    </row>
    <row r="62" spans="2:14" ht="21" x14ac:dyDescent="0.35">
      <c r="B62" s="5"/>
      <c r="C62" s="5"/>
      <c r="D62" s="5"/>
      <c r="E62" s="5"/>
      <c r="F62" s="5"/>
      <c r="G62" s="5"/>
      <c r="H62" s="5"/>
    </row>
    <row r="63" spans="2:14" ht="21" x14ac:dyDescent="0.35">
      <c r="B63" s="5"/>
      <c r="C63" s="5"/>
      <c r="D63" s="5"/>
      <c r="E63" s="5"/>
      <c r="F63" s="5"/>
      <c r="G63" s="5"/>
      <c r="H63" s="5"/>
    </row>
  </sheetData>
  <mergeCells count="53">
    <mergeCell ref="B11:C11"/>
    <mergeCell ref="B1:C1"/>
    <mergeCell ref="B2:H2"/>
    <mergeCell ref="B4:C7"/>
    <mergeCell ref="D4:H5"/>
    <mergeCell ref="D6:H7"/>
    <mergeCell ref="B8:H8"/>
    <mergeCell ref="B9:C9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H47"/>
    <mergeCell ref="B59:H59"/>
    <mergeCell ref="B50:H50"/>
    <mergeCell ref="B52:C52"/>
    <mergeCell ref="B53:C53"/>
    <mergeCell ref="B54:H54"/>
    <mergeCell ref="B56:C56"/>
    <mergeCell ref="B58:H58"/>
    <mergeCell ref="C51:G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Общество</vt:lpstr>
      <vt:lpstr>На сайт</vt:lpstr>
      <vt:lpstr>Общество с выданными ТУ</vt:lpstr>
      <vt:lpstr>Тюменский</vt:lpstr>
      <vt:lpstr>филиал ХМАО</vt:lpstr>
      <vt:lpstr>филиал ЯНАО</vt:lpstr>
      <vt:lpstr>Более 100 т.у.т. ЦТ</vt:lpstr>
      <vt:lpstr>ЦТ</vt:lpstr>
      <vt:lpstr>ВТ</vt:lpstr>
      <vt:lpstr>СТ</vt:lpstr>
      <vt:lpstr>ЮТ</vt:lpstr>
      <vt:lpstr>ХМАО</vt:lpstr>
      <vt:lpstr>ЯНАО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2020-11-06T08:18:34Z</dcterms:modified>
</cp:coreProperties>
</file>